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I:\Magistrát\Odbor dopravy 2022\Veřejné zakázky\46. VZ117220196 Mezní - 1. etapa\K vypálení\"/>
    </mc:Choice>
  </mc:AlternateContent>
  <xr:revisionPtr revIDLastSave="0" documentId="13_ncr:1_{DC590653-F498-41AA-90F1-16D83903F40A}" xr6:coauthVersionLast="47" xr6:coauthVersionMax="47" xr10:uidLastSave="{00000000-0000-0000-0000-000000000000}"/>
  <bookViews>
    <workbookView xWindow="-120" yWindow="-120" windowWidth="20730" windowHeight="11760" activeTab="4" xr2:uid="{00000000-000D-0000-FFFF-FFFF00000000}"/>
  </bookViews>
  <sheets>
    <sheet name="Rekapitulace" sheetId="1" r:id="rId1"/>
    <sheet name="000" sheetId="2" r:id="rId2"/>
    <sheet name="SO 101.6" sheetId="8" r:id="rId3"/>
    <sheet name="SO 401.6" sheetId="16" r:id="rId4"/>
    <sheet name="SO185" sheetId="19" r:id="rId5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3" i="2" l="1"/>
  <c r="Q8" i="2" s="1"/>
  <c r="I230" i="8"/>
  <c r="I9" i="19"/>
  <c r="O9" i="19" s="1"/>
  <c r="R8" i="19" s="1"/>
  <c r="O8" i="19" s="1"/>
  <c r="O2" i="19" s="1"/>
  <c r="D13" i="1" s="1"/>
  <c r="I9" i="16"/>
  <c r="I270" i="8"/>
  <c r="O270" i="8" s="1"/>
  <c r="I266" i="8"/>
  <c r="O266" i="8" s="1"/>
  <c r="I262" i="8"/>
  <c r="O262" i="8" s="1"/>
  <c r="I258" i="8"/>
  <c r="O258" i="8" s="1"/>
  <c r="I254" i="8"/>
  <c r="O254" i="8" s="1"/>
  <c r="I250" i="8"/>
  <c r="O250" i="8" s="1"/>
  <c r="I246" i="8"/>
  <c r="O246" i="8" s="1"/>
  <c r="I242" i="8"/>
  <c r="O242" i="8" s="1"/>
  <c r="I238" i="8"/>
  <c r="O238" i="8" s="1"/>
  <c r="I234" i="8"/>
  <c r="O234" i="8" s="1"/>
  <c r="I226" i="8"/>
  <c r="O226" i="8" s="1"/>
  <c r="I222" i="8"/>
  <c r="O222" i="8" s="1"/>
  <c r="I218" i="8"/>
  <c r="O218" i="8" s="1"/>
  <c r="I214" i="8"/>
  <c r="O214" i="8" s="1"/>
  <c r="I210" i="8"/>
  <c r="O210" i="8" s="1"/>
  <c r="I206" i="8"/>
  <c r="O206" i="8" s="1"/>
  <c r="I201" i="8"/>
  <c r="O201" i="8" s="1"/>
  <c r="I197" i="8"/>
  <c r="O197" i="8" s="1"/>
  <c r="I193" i="8"/>
  <c r="O193" i="8" s="1"/>
  <c r="I189" i="8"/>
  <c r="O189" i="8" s="1"/>
  <c r="I185" i="8"/>
  <c r="I180" i="8"/>
  <c r="O180" i="8" s="1"/>
  <c r="I176" i="8"/>
  <c r="O176" i="8" s="1"/>
  <c r="I172" i="8"/>
  <c r="O172" i="8" s="1"/>
  <c r="I168" i="8"/>
  <c r="O168" i="8" s="1"/>
  <c r="I164" i="8"/>
  <c r="O164" i="8" s="1"/>
  <c r="I160" i="8"/>
  <c r="O160" i="8" s="1"/>
  <c r="I156" i="8"/>
  <c r="O156" i="8" s="1"/>
  <c r="I152" i="8"/>
  <c r="O152" i="8" s="1"/>
  <c r="I148" i="8"/>
  <c r="O148" i="8" s="1"/>
  <c r="I144" i="8"/>
  <c r="O144" i="8" s="1"/>
  <c r="I140" i="8"/>
  <c r="O140" i="8" s="1"/>
  <c r="I136" i="8"/>
  <c r="O136" i="8" s="1"/>
  <c r="I132" i="8"/>
  <c r="O132" i="8" s="1"/>
  <c r="I128" i="8"/>
  <c r="I123" i="8"/>
  <c r="O123" i="8" s="1"/>
  <c r="R122" i="8" s="1"/>
  <c r="O122" i="8" s="1"/>
  <c r="I118" i="8"/>
  <c r="O118" i="8" s="1"/>
  <c r="I114" i="8"/>
  <c r="O114" i="8" s="1"/>
  <c r="I110" i="8"/>
  <c r="O110" i="8" s="1"/>
  <c r="I106" i="8"/>
  <c r="O106" i="8" s="1"/>
  <c r="I102" i="8"/>
  <c r="O102" i="8" s="1"/>
  <c r="I98" i="8"/>
  <c r="O98" i="8" s="1"/>
  <c r="I94" i="8"/>
  <c r="O94" i="8" s="1"/>
  <c r="I90" i="8"/>
  <c r="O90" i="8" s="1"/>
  <c r="I86" i="8"/>
  <c r="O86" i="8" s="1"/>
  <c r="I82" i="8"/>
  <c r="O82" i="8" s="1"/>
  <c r="I78" i="8"/>
  <c r="O78" i="8" s="1"/>
  <c r="I74" i="8"/>
  <c r="O74" i="8" s="1"/>
  <c r="I70" i="8"/>
  <c r="O70" i="8" s="1"/>
  <c r="I66" i="8"/>
  <c r="O66" i="8" s="1"/>
  <c r="I62" i="8"/>
  <c r="O62" i="8" s="1"/>
  <c r="I58" i="8"/>
  <c r="O58" i="8" s="1"/>
  <c r="I54" i="8"/>
  <c r="O54" i="8" s="1"/>
  <c r="I50" i="8"/>
  <c r="O50" i="8" s="1"/>
  <c r="I46" i="8"/>
  <c r="O46" i="8" s="1"/>
  <c r="I42" i="8"/>
  <c r="O42" i="8" s="1"/>
  <c r="I38" i="8"/>
  <c r="I33" i="8"/>
  <c r="O33" i="8" s="1"/>
  <c r="I29" i="8"/>
  <c r="O29" i="8" s="1"/>
  <c r="I25" i="8"/>
  <c r="O25" i="8" s="1"/>
  <c r="I21" i="8"/>
  <c r="O21" i="8" s="1"/>
  <c r="I17" i="8"/>
  <c r="O17" i="8" s="1"/>
  <c r="I13" i="8"/>
  <c r="O13" i="8" s="1"/>
  <c r="I9" i="8"/>
  <c r="O9" i="8" s="1"/>
  <c r="I49" i="2"/>
  <c r="O49" i="2" s="1"/>
  <c r="I45" i="2"/>
  <c r="O45" i="2" s="1"/>
  <c r="I41" i="2"/>
  <c r="O41" i="2" s="1"/>
  <c r="I37" i="2"/>
  <c r="O37" i="2" s="1"/>
  <c r="I33" i="2"/>
  <c r="O33" i="2" s="1"/>
  <c r="I29" i="2"/>
  <c r="O29" i="2" s="1"/>
  <c r="I25" i="2"/>
  <c r="O25" i="2" s="1"/>
  <c r="I21" i="2"/>
  <c r="O21" i="2" s="1"/>
  <c r="I17" i="2"/>
  <c r="O17" i="2" s="1"/>
  <c r="I13" i="2"/>
  <c r="O13" i="2" s="1"/>
  <c r="I9" i="2"/>
  <c r="O9" i="2" s="1"/>
  <c r="Q205" i="8" l="1"/>
  <c r="Q122" i="8"/>
  <c r="I122" i="8" s="1"/>
  <c r="Q37" i="8"/>
  <c r="I37" i="8" s="1"/>
  <c r="O38" i="8"/>
  <c r="R37" i="8" s="1"/>
  <c r="O37" i="8" s="1"/>
  <c r="I205" i="8"/>
  <c r="R8" i="8"/>
  <c r="O8" i="8" s="1"/>
  <c r="R205" i="8"/>
  <c r="O205" i="8" s="1"/>
  <c r="R8" i="2"/>
  <c r="O8" i="2" s="1"/>
  <c r="O2" i="2" s="1"/>
  <c r="D10" i="1" s="1"/>
  <c r="I8" i="2"/>
  <c r="I3" i="2" s="1"/>
  <c r="C10" i="1" s="1"/>
  <c r="O185" i="8"/>
  <c r="R184" i="8" s="1"/>
  <c r="O184" i="8" s="1"/>
  <c r="Q184" i="8"/>
  <c r="I184" i="8" s="1"/>
  <c r="Q8" i="8"/>
  <c r="I8" i="8" s="1"/>
  <c r="O128" i="8"/>
  <c r="R127" i="8" s="1"/>
  <c r="O127" i="8" s="1"/>
  <c r="Q127" i="8"/>
  <c r="I127" i="8" s="1"/>
  <c r="O9" i="16"/>
  <c r="R8" i="16" s="1"/>
  <c r="O8" i="16" s="1"/>
  <c r="O2" i="16" s="1"/>
  <c r="D12" i="1" s="1"/>
  <c r="Q8" i="16"/>
  <c r="I8" i="16" s="1"/>
  <c r="I3" i="16" s="1"/>
  <c r="C12" i="1" s="1"/>
  <c r="Q8" i="19"/>
  <c r="I8" i="19" s="1"/>
  <c r="I3" i="19" s="1"/>
  <c r="C13" i="1" s="1"/>
  <c r="E13" i="1" s="1"/>
  <c r="O2" i="8" l="1"/>
  <c r="D11" i="1" s="1"/>
  <c r="E10" i="1"/>
  <c r="E12" i="1"/>
  <c r="I3" i="8"/>
  <c r="C11" i="1" s="1"/>
  <c r="E11" i="1" s="1"/>
  <c r="C6" i="1" l="1"/>
  <c r="C7" i="1"/>
</calcChain>
</file>

<file path=xl/sharedStrings.xml><?xml version="1.0" encoding="utf-8"?>
<sst xmlns="http://schemas.openxmlformats.org/spreadsheetml/2006/main" count="1202" uniqueCount="416">
  <si>
    <t>Firma: Advisia,s.r.o.</t>
  </si>
  <si>
    <t>Rekapitulace ceny</t>
  </si>
  <si>
    <t>Stavba: 20_012-A - Rekonstrukce ul. Mezní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</si>
  <si>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</si>
  <si>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</si>
  <si>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</si>
  <si>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</si>
  <si>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</si>
  <si>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</si>
  <si>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</si>
  <si>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</si>
  <si>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</si>
  <si>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</si>
  <si>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</si>
  <si>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</si>
  <si>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20_012-A</t>
  </si>
  <si>
    <t>Rekonstrukce ul. Mezní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</si>
  <si>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</si>
  <si>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</si>
  <si>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</si>
  <si>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</si>
  <si>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</si>
  <si>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</si>
  <si>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</si>
  <si>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</si>
  <si>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ostaní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</si>
  <si>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</si>
  <si>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</si>
  <si>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</si>
  <si>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</si>
  <si>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</si>
  <si>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</si>
  <si>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</si>
  <si>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</si>
  <si>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</si>
  <si>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</si>
  <si>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</si>
  <si>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</si>
  <si>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</si>
  <si>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</si>
  <si>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</si>
  <si>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</si>
  <si>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</si>
  <si>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</si>
  <si>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</si>
  <si>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</si>
  <si>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</si>
  <si>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POMOC PRÁCE ZŘÍZ NEBO ZAJIŠŤ OCHRANU INŽENÝRSKÝCH SÍTÍ</t>
  </si>
  <si>
    <t>SOUBOR</t>
  </si>
  <si>
    <t>PP</t>
  </si>
  <si>
    <t>Zajištění inženýrských sítí během realizace stavby dle požadavku správců. Nutné vytyčení všech podzemních sítí s protokolárním zápisem příslušných správců. Určení přesné polohy podzemního vedení kopanými sondami.  Zajištění stavby proti škodě na okolních pozemcích a objektech.</t>
  </si>
  <si>
    <t>VV</t>
  </si>
  <si>
    <t>TS</t>
  </si>
  <si>
    <t>zahrnuje veškeré náklady spojené s objednatelem požadovanými zařízeními</t>
  </si>
  <si>
    <t>KPL</t>
  </si>
  <si>
    <t>prvizorní vyvěšení sítív místě zemních prací, čerpáno se souhlasem TDI</t>
  </si>
  <si>
    <t>02911</t>
  </si>
  <si>
    <t>OSTATNÍ POŽADAVKY - GEODETICKÉ ZAMĚŘENÍ</t>
  </si>
  <si>
    <t>Geometrický plán pro majetkové vypořádání vlastnických vztahů, potrvzený  
katastrálním úřadem.</t>
  </si>
  <si>
    <t>zahrnuje veškeré náklady spojené s objednatelem požadovanými pracemi</t>
  </si>
  <si>
    <t>HM</t>
  </si>
  <si>
    <t>Věškerá nutná zaměření k realizaci díla (např. zaměření stavby před výstavbou,  
vytčení stavby, obvodu staveniště,...) a k uvedení stavby do úžívání a předání  
dokončeného díla.</t>
  </si>
  <si>
    <t>Zaměření vrstev pro určení kubatur sanací a pro určení kubatur konstrukčeních  
vrstev a celkových plošných a délkových výměr.</t>
  </si>
  <si>
    <t>02940</t>
  </si>
  <si>
    <t/>
  </si>
  <si>
    <t>OSTATNÍ POŽADAVKY - VYPRACOVÁNÍ DOKUMENTACE</t>
  </si>
  <si>
    <t>KČ</t>
  </si>
  <si>
    <t>Dokumentace skutečného provedení stavby. Výkresy a související písemnosti  
zhotovené stavby potřebné pro evidenci pozemní komunikace. Výkresy odchylek a  
změn stavby oproti DSP+PDPS. Ověření podpisem odpovědného zástupce  
zhotovitele a správce stavby. Zadavatel poskytne projektovou dokumentaci v  
otevřené formátu *.dwg.</t>
  </si>
  <si>
    <t>7</t>
  </si>
  <si>
    <t>02943</t>
  </si>
  <si>
    <t>OSTATNÍ POŽADAVKY - VYPRACOVÁNÍ RDS</t>
  </si>
  <si>
    <t>Realizační dokumentace stavby (4x tištěné paré + 1x CD). Obsah dle směrnice pro  
dokumentaci staveb PK, v souladu s PDPS, Řeší podrobnosti pro kvalitní a  
bezpečné zhotovení stavby. Mimo jiné zahrnuje vypracování souřadnicového a  
výškového pokrytí komunikace, zahuštění příčných řezů pro plynulé řešení, detaily  
oprav poruch dle TP 82 - Katalog poruch netuhých vozovek, aktualizace  
dopracování dopravního značení. Vypracuje autorizovaná osoba. Odsouhlasí  
správce stavby. Zadavatel poskytne projektovou dokumentaci v otevřené  
formátu *.dwg.  
Pevná cena</t>
  </si>
  <si>
    <t>8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</si>
  <si>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</si>
  <si>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</si>
  <si>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podobě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</si>
  <si>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</si>
  <si>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</si>
  <si>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OSTATNÍ POŽADAVKY - POSUDKY, KONTROLY, REVIZNÍ ZPRÁVY</t>
  </si>
  <si>
    <t>"Pasportizace nemovitostí v zájmovém území celé akce před zahájením a po dokončení prací, dopravního značení , vybavení komunikace - odvodnění příkopu, vodní tok, přilehlé pozemky, nemovitosti a objekty inženýrských sítí (v zájmovém prostoru). Projednání pasportizace provedené před zahájením prací. Následně pasportizace po dokončení akce s projednáním a prokázáním  stavů konstrukcí, objektů a pozemků před a po akci.  
Celkem pasportizace včetně kompletní dokumentace v tištěné podobě a předání na CD dle SOD."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</si>
  <si>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</si>
  <si>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</si>
  <si>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staveništi. Trasy pro pěší v souladu s vyhl. č. 398/2009 Sb. o obecných technických požadavcích zabezpečujících bezbariérové užívání staveb. Po dobu realizace stavby zajištěn přístup k objektům pro požární techniku, policii, záchranné služby .</t>
  </si>
  <si>
    <t>zahrnuje objednatelem povolené náklady na požadovaná zařízení zhotovitele</t>
  </si>
  <si>
    <t>11</t>
  </si>
  <si>
    <t>R</t>
  </si>
  <si>
    <t>01</t>
  </si>
  <si>
    <t>kompletní ochrana trakčního vedení a stožárů po celou dobu výstavby</t>
  </si>
  <si>
    <t>014102</t>
  </si>
  <si>
    <t>POPLATKY ZA SKLÁDKU</t>
  </si>
  <si>
    <t>T</t>
  </si>
  <si>
    <t>zahrnuje veškeré poplatky provozovateli skládky související s uložením odpadu na skládce.</t>
  </si>
  <si>
    <t>014112</t>
  </si>
  <si>
    <t>POPLATKY ZA SKLÁDKU TYP S-IO (INERTNÍ ODPAD)</t>
  </si>
  <si>
    <t>014122</t>
  </si>
  <si>
    <t>POPLATKY ZA SKLÁDKU TYP S-OO (OSTATNÍ ODPAD)</t>
  </si>
  <si>
    <t>poplatky za uložení konstrukčních vrstev s asf. pojivy - skládka dle zadávacích   
podmínek v režii dodavatele s poplatkem a evidencí   
převod : 1m3 =2,5 t</t>
  </si>
  <si>
    <t>014132</t>
  </si>
  <si>
    <t>POPLATKY ZA SKLÁDKU TYP S-NO (NEBEZPEČNÝ ODPAD)</t>
  </si>
  <si>
    <t>poplatky za uložení materiálů s obsahem dehtu - skládka dle zadávacích podmínek v režii dodavatele s poplatkem a evidencí   
bude čerpáno dle skutečnosti s povolením TDI</t>
  </si>
  <si>
    <t>014211</t>
  </si>
  <si>
    <t>POPLATKY ZA ZEMNÍK - ORNICE</t>
  </si>
  <si>
    <t>M3</t>
  </si>
  <si>
    <t>zahrnuje veškeré poplatky majiteli zemníku související s nákupem zeminy (nikoliv s otvírkou zemníku)</t>
  </si>
  <si>
    <t>015140</t>
  </si>
  <si>
    <t>POPLATKY ZA LIKVIDACŮ ODPADŮ NEKONTAMINOVANÝCH - 17 01 01  BETON Z DEMOLIC OBJEKTŮ, ZÁKLADŮ TV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</si>
  <si>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</si>
  <si>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1kus</t>
  </si>
  <si>
    <t>Zemní práce</t>
  </si>
  <si>
    <t>11313</t>
  </si>
  <si>
    <t>ODSTRANĚNÍ KRYTU ZPEVNĚNÝCH PLOCH S ASFALTOVÝM POJIVEM</t>
  </si>
  <si>
    <t>demolice stávajících asfaltových chodníků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</si>
  <si>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</si>
  <si>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</si>
  <si>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</si>
  <si>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11332</t>
  </si>
  <si>
    <t>ODSTRANĚNÍ PODKLADŮ ZPEVNĚNÝCH PLOCH Z KAMENIVA NESTMELENÉHO</t>
  </si>
  <si>
    <t>odstranění vrstvy pod betonovou deskou</t>
  </si>
  <si>
    <t>11335</t>
  </si>
  <si>
    <t>ODSTRANĚNÍ PODKLADU ZPEVNĚNÝCH PLOCH Z BETONU</t>
  </si>
  <si>
    <t>11352</t>
  </si>
  <si>
    <t>ODSTRANĚNÍ CHODNÍKOVÝCH A SILNIČNÍCH OBRUBNÍKŮ BETONOVÝCH</t>
  </si>
  <si>
    <t>M</t>
  </si>
  <si>
    <t>12</t>
  </si>
  <si>
    <t>11353</t>
  </si>
  <si>
    <t>ODSTRANĚNÍ CHODNÍKOVÝCH KAMENNÝCH OBRUBNÍKŮ</t>
  </si>
  <si>
    <t>vč. odvozu na deponii dle pokynů invetsora (vzdálenost do 10 km)</t>
  </si>
  <si>
    <t>13</t>
  </si>
  <si>
    <t>11372</t>
  </si>
  <si>
    <t>FRÉZOVÁNÍ ZPEVNĚNÝCH PLOCH ASFALTOVÝCH</t>
  </si>
  <si>
    <t>zpětné použití, odkup zhotovitelem</t>
  </si>
  <si>
    <t>14</t>
  </si>
  <si>
    <t>12110</t>
  </si>
  <si>
    <t>SEJMUTÍ ORNICE NEBO LESNÍ PŮDY</t>
  </si>
  <si>
    <t>položka zahrnuje sejmutí ornice bez ohledu na tloušťku vrstvy a její vodorovnou dopravu  
nezahrnuje uložení na trvalou skládku</t>
  </si>
  <si>
    <t>15</t>
  </si>
  <si>
    <t>12373</t>
  </si>
  <si>
    <t>ODKOP PRO SPOD STAVBU SILNIC A ŽELEZNIC TŘ. I</t>
  </si>
  <si>
    <t>vč. odvozu na trvalou skládku.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</si>
  <si>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</si>
  <si>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</si>
  <si>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12573</t>
  </si>
  <si>
    <t>VYKOPÁVKY ZE ZEMNÍKŮ A SKLÁDEK TŘ. I</t>
  </si>
  <si>
    <t>ornice pro ohumusování, zpětné natěžení ornice ze zemníku vč. manipulace a dopravy na stavbu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</si>
  <si>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</si>
  <si>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</t>
  </si>
  <si>
    <t>13173</t>
  </si>
  <si>
    <t>HLOUBENÍ JAM ZAPAŽ I NEPAŽ TŘ. I</t>
  </si>
  <si>
    <t>hloubení jam pro uliční vpusti, vč. odvozu na skládku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</si>
  <si>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</si>
  <si>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</si>
  <si>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13273</t>
  </si>
  <si>
    <t>HLOUBENÍ RÝH ŠÍŘ DO 2M PAŽ I NEPAŽ TŘ. I</t>
  </si>
  <si>
    <t>výkopy pro přípojky k UV</t>
  </si>
  <si>
    <t>19</t>
  </si>
  <si>
    <t>17110</t>
  </si>
  <si>
    <t>ULOŽENÍ SYPANINY DO NÁSYPŮ SE ZHUTNĚNÍM</t>
  </si>
  <si>
    <t>násyp - využítí materiálu z pol. č. 12373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</si>
  <si>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</si>
  <si>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</si>
  <si>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17180</t>
  </si>
  <si>
    <t>ULOŽENÍ SYPANINY DO NÁSYPŮ Z NAKUPOVANÝCH MATERIÁLŮ</t>
  </si>
  <si>
    <t>aktivní zóna (realizováno dle skutečnosti po odsouhlasení TDI a investora)  
zemina nenamrzavá vhodná dle ČSN 73 6133 nebo drcené kamenivo a ŠD (dle zhodnocení geologa na stavbě)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</si>
  <si>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</si>
  <si>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</si>
  <si>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</si>
  <si>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</si>
  <si>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</si>
  <si>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</si>
  <si>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</si>
  <si>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</si>
  <si>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</si>
  <si>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23</t>
  </si>
  <si>
    <t>18110</t>
  </si>
  <si>
    <t>ÚPRAVA PLÁNĚ SE ZHUTNĚNÍM V HORNINĚ TŘ. I</t>
  </si>
  <si>
    <t>M2</t>
  </si>
  <si>
    <t>položka zahrnuje úpravu pláně včetně vyrovnání výškových rozdílů. Míru zhutnění určuje projekt.</t>
  </si>
  <si>
    <t>24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</si>
  <si>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</si>
  <si>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</si>
  <si>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</si>
  <si>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25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</si>
  <si>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</si>
  <si>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</si>
  <si>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</si>
  <si>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26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</si>
  <si>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</si>
  <si>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</si>
  <si>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</si>
  <si>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Základy</t>
  </si>
  <si>
    <t>28</t>
  </si>
  <si>
    <t>21461</t>
  </si>
  <si>
    <t>SEPARAČNÍ GEOTEXTILIE</t>
  </si>
  <si>
    <t>netkaná geotextilie zajišťující seperační a filtrační funkci, 400g/m2,     
v místě výměny zeminy aktivní zóny, trativodu    
Položka bude realizována pouze na přímý příkaz TDI a investora v pípadě výměny    
zeminy v aktivné zóně.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</si>
  <si>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</si>
  <si>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</si>
  <si>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29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</si>
  <si>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</si>
  <si>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30</t>
  </si>
  <si>
    <t>31</t>
  </si>
  <si>
    <t>56333</t>
  </si>
  <si>
    <t>VOZOVKOVÉ VRSTVY ZE ŠTĚRKODRTI TL. DO 150MM</t>
  </si>
  <si>
    <t>32</t>
  </si>
  <si>
    <t>56334</t>
  </si>
  <si>
    <t>VOZOVKOVÉ VRSTVY ZE ŠTĚRKODRTI TL. DO 200MM</t>
  </si>
  <si>
    <t>33</t>
  </si>
  <si>
    <t>572121</t>
  </si>
  <si>
    <t>INFILTRAČNÍ POSTŘIK ASFALTOVÝ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</si>
  <si>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</si>
  <si>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</si>
  <si>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35</t>
  </si>
  <si>
    <t>36</t>
  </si>
  <si>
    <t>572214</t>
  </si>
  <si>
    <t>SPOJOVACÍ POSTŘIK Z MODIFIK EMULZE DO 0,5KG/M2</t>
  </si>
  <si>
    <t>37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</si>
  <si>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</si>
  <si>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38</t>
  </si>
  <si>
    <t>574B34</t>
  </si>
  <si>
    <t>ASFALTOVÝ BETON PRO OBRUSNÉ VRSTVY MODIFIK ACO 11+, 11S TL. 40MM</t>
  </si>
  <si>
    <t>39</t>
  </si>
  <si>
    <t>40</t>
  </si>
  <si>
    <t>574C56</t>
  </si>
  <si>
    <t>ASFALTOVÝ BETON PRO LOŽNÍ VRSTVY ACL 16+, 16S TL. 60MM</t>
  </si>
  <si>
    <t>41</t>
  </si>
  <si>
    <t>42</t>
  </si>
  <si>
    <t>574E88</t>
  </si>
  <si>
    <t>ASFALTOVÝ BETON PRO PODKLADNÍ VRSTVY ACP 22+, 22S TL. 90MM</t>
  </si>
  <si>
    <t>43</t>
  </si>
  <si>
    <t>58260A</t>
  </si>
  <si>
    <t>KRYTY Z BETON DLAŽDIC SE ZÁMKEM BAREV RELIÉFNÍCH TL 60MM BEZ LOŽE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</si>
  <si>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</si>
  <si>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44</t>
  </si>
  <si>
    <t>582611</t>
  </si>
  <si>
    <t>KRYTY Z BETON DLAŽDIC SE ZÁMKEM ŠEDÝCH TL 60MM DO LOŽE Z KAM</t>
  </si>
  <si>
    <t>Potrubí</t>
  </si>
  <si>
    <t>27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</si>
  <si>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</si>
  <si>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</si>
  <si>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</si>
  <si>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45</t>
  </si>
  <si>
    <t>87434</t>
  </si>
  <si>
    <t>POTRUBÍ Z TRUB PLASTOVÝCH ODPADNÍCH DN DO 200MM</t>
  </si>
  <si>
    <t>přípojky UV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</si>
  <si>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</si>
  <si>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46</t>
  </si>
  <si>
    <t>87634</t>
  </si>
  <si>
    <t>CHRÁNIČKY Z TRUB PLASTOVÝCH DN DO 200MM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</si>
  <si>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</si>
  <si>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47</t>
  </si>
  <si>
    <t>89712</t>
  </si>
  <si>
    <t>VPUSŤ KANALIZAČNÍ ULIČNÍ KOMPLETNÍ Z BETONOVÝCH DÍLCŮ</t>
  </si>
  <si>
    <t>KUS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</si>
  <si>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</si>
  <si>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48</t>
  </si>
  <si>
    <t>49</t>
  </si>
  <si>
    <t>899642</t>
  </si>
  <si>
    <t>ZKOUŠKA VODOTĚSNOSTI POTRUBÍ DN DO 200MM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</si>
  <si>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</si>
  <si>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konstrukce a práce</t>
  </si>
  <si>
    <t>50</t>
  </si>
  <si>
    <t>914121</t>
  </si>
  <si>
    <t>DOPRAVNÍ ZNAČKY ZÁKLADNÍ VELIKOSTI OCELOVÉ FÓLIE TŘ 1 - DODÁVKA A MONTÁŽ</t>
  </si>
  <si>
    <t>položka zahrnuje:  
- dodávku a montáž značek v požadovaném provedení</t>
  </si>
  <si>
    <t>51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</si>
  <si>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</si>
  <si>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</si>
  <si>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</si>
  <si>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52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</si>
  <si>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</si>
  <si>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</si>
  <si>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</si>
  <si>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53</t>
  </si>
  <si>
    <t>914923</t>
  </si>
  <si>
    <t>SLOUPKY A STOJKY DZ Z OCEL TRUBEK DO PATKY DEMONTÁŽ</t>
  </si>
  <si>
    <t>915111</t>
  </si>
  <si>
    <t>VODOROVNÉ DOPRAVNÍ ZNAČENÍ BARVOU HLADKÉ - DODÁVKA A POKLÁDKA</t>
  </si>
  <si>
    <t>předznačení barvou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</si>
  <si>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</si>
  <si>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</si>
  <si>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</si>
  <si>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finální úprava VDZ</t>
  </si>
  <si>
    <t>91551</t>
  </si>
  <si>
    <t>VODOROVNÉ DOPRAVNÍ ZNAČENÍ - PŘEDEM PŘIPRAVENÉ SYMBOLY</t>
  </si>
  <si>
    <t>položka zahrnuje:  
- dodání a pokládku předepsaného symbolu  
- zahrnuje předznačení a reflexní úpravu</t>
  </si>
  <si>
    <t>917211</t>
  </si>
  <si>
    <t>ZÁHONOVÉ OBRUBY Z BETONOVÝCH OBRUBNÍKŮ ŠÍŘ 50MM</t>
  </si>
  <si>
    <t>Položka zahrnuje:  
dodání a pokládku betonových obrubníků o rozměrech předepsaných zadávací dokumentací  
betonové lože i boční betonovou opěrku.</t>
  </si>
  <si>
    <t>917224</t>
  </si>
  <si>
    <t>SILNIČNÍ A CHODNÍKOVÉ OBRUBY Z BETONOVÝCH OBRUBNÍKŮ ŠÍŘ 150MM</t>
  </si>
  <si>
    <t>919112</t>
  </si>
  <si>
    <t>ŘEZÁNÍ ASFALTOVÉHO KRYTU VOZOVEK TL DO 100MM</t>
  </si>
  <si>
    <t>položka zahrnuje řezání vozovkové vrstvy v předepsané tloušťce, včetně spotřeby vody</t>
  </si>
  <si>
    <t>931324</t>
  </si>
  <si>
    <t>TĚSNĚNÍ DILATAČ SPAR ASF ZÁLIVKOU MODIFIK PRŮŘ DO 400MM2</t>
  </si>
  <si>
    <t>položka zahrnuje dodávku a osazení předepsaného materiálu, očištění ploch spáry před úpravou, očištění okolí spáry po úpravě  
nezahrnuje těsnící profil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</si>
  <si>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</si>
  <si>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</si>
  <si>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</si>
  <si>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11351</t>
  </si>
  <si>
    <t>ODSTRANĚNÍ ZÁHONOVÝCH OBRUBNÍKŮ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</si>
  <si>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</si>
  <si>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protřídění a uložení na mezideponii - předpoklad 50% zpětného využití</t>
  </si>
  <si>
    <t>58101</t>
  </si>
  <si>
    <t>PŘÍPLATEK ZA ÚPRAVU POVRCHU CEMENTOBET KRYTU RAŽBOU</t>
  </si>
  <si>
    <t>autobusové zastávky - povrch</t>
  </si>
  <si>
    <t>- položka zahrnuje pouze předepsanou povrchovou úpravu  
- nezahrnuje žádný materiál</t>
  </si>
  <si>
    <t>581153</t>
  </si>
  <si>
    <t>CEMENTOBETONOVÝ KRYT JEDNOVRSTVÝ NEVYZTUŽENÝ TŘ.II TL. DO 250MM</t>
  </si>
  <si>
    <t>autobusové zastávky - podkladní deska z bt. směsi C16/20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</si>
  <si>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</si>
  <si>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581353</t>
  </si>
  <si>
    <t>CEMENTOBETONOVÝ KRYT JEDNOVRSTVÝ VYZTUŽENÝ TŘ.II TL. DO 250MM</t>
  </si>
  <si>
    <t>autobusové zastávky - deska beton C30/37  
separační PE fólie  
armaturní síť 8/150/150  
dilatační spáry hl. 30-40 mm  
uzavírací lak  
vč. řezání a utěsnění dilatačních spar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</si>
  <si>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</si>
  <si>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582614</t>
  </si>
  <si>
    <t>KRYTY Z BETON DLAŽDIC SE ZÁMKEM BAREV TL 60MM DO LOŽE Z KAM</t>
  </si>
  <si>
    <t>symbol - písmena 12ks=12,000 [A]</t>
  </si>
  <si>
    <t>91725</t>
  </si>
  <si>
    <t>NÁSTUPIŠTNÍ OBRUBNÍKY BETONOVÉ</t>
  </si>
  <si>
    <t>vč. náběhů</t>
  </si>
  <si>
    <t>celková délka (18+1+1)*2=40,000 [A]</t>
  </si>
  <si>
    <t>924911</t>
  </si>
  <si>
    <t>NÁSTUPIŠTĚ - VODICÍ LINIE ŠÍŘKY 0,40 M Z DLAŽDIC S PODÉLNÝMI DRÁŽKAMI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</si>
  <si>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</si>
  <si>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58221</t>
  </si>
  <si>
    <t>DLÁŽDĚNÉ KRYTY Z DROBNÝCH KOSTEK DO LOŽE Z KAMENIVA</t>
  </si>
  <si>
    <t>dlažba 8/10, L50</t>
  </si>
  <si>
    <t>9113A1</t>
  </si>
  <si>
    <t>SVODIDLO OCEL SILNIČ JEDNOSTR, ÚROVEŇ ZADRŽ N1, N2 - DODÁVKA A MONTÁŽ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</si>
  <si>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</si>
  <si>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9113A3</t>
  </si>
  <si>
    <t>SVODIDLO OCEL SILNIČ JEDNOSTR, ÚROVEŇ ZADRŽ N1, N2 - DEMONTÁŽ S PŘESUNEM</t>
  </si>
  <si>
    <t>položka zahrnuje:  
- demontáž a odstranění zařízení  
- jeho odvoz na předepsané místo</t>
  </si>
  <si>
    <t>celková délka 120=120,000 [A]</t>
  </si>
  <si>
    <t>SO 101.6</t>
  </si>
  <si>
    <t>Komunikace a zpevněné plochy - ÚSEK 6</t>
  </si>
  <si>
    <t>Zemina a kamení (17 05 04) 
pol. 12110 
132,773/100*50=66,387 [A] 
pol. 12373 
odkop pro drenáž 151,82=151,820 [B] 
odkopy bez AZ: 631,413-pol. 17110 86,904=544,509 [C] 
odkopy pro AZ: 2075,7=2 075,700 [D] (realizováno dle skutečnosti po odsouhlasení TDI a investora) 
pol. 13173 
22,5=22,500 [E] 
pol.13273 
145,656=145,656 [F] 
celkem bez AZ:(A+B+C+E+F)*2=1 861,744 [G] 
celkem pro AZ: D*2=4 151,400 [H] (realizováno dle skutečnosti po odsouhlasení TDI a investora) 
Celkem: G+H=6 013,144 [I]</t>
  </si>
  <si>
    <t>pol. 11318 
6,93*2,4=16,632 [A] 
pol. 11332 nestmelené kamenivo 
569,945*2,2=1 253,879 [B] 
pol. 11352 
81,375*0,1=8,138 [C] 
pol. 11351 
66,15*0,02=1,323 [D] 
pol. 96687 
14*1*1,5*2,4=42,000 [E] 
pol. 9113A3 
108*0,02=2,160 [F] 
Celkem: A+B+C+D+E+F=1 324,132 [G]</t>
  </si>
  <si>
    <t>pol. 11372 
255,273*2,5=638,183 [A] 
pol. 11313 
7,193*2,2=15,825 [B] 
Celkem: A+B=654,008 [C]</t>
  </si>
  <si>
    <t>celková potřeba ornice  (809,445*tl.0,15)- 50% ze sejmuté protříděné ornice(132,773/2)=55,030 [A]</t>
  </si>
  <si>
    <t>viz položka č. 11335 976,519*2,4=2 343,646 [A]</t>
  </si>
  <si>
    <t>64</t>
  </si>
  <si>
    <t>04</t>
  </si>
  <si>
    <t>TEPLOTNÍ ČIDLO VE VOZOVCE</t>
  </si>
  <si>
    <t>kompletní výměna</t>
  </si>
  <si>
    <t>plocha 143,85* tl.0,05=7,193 [A]</t>
  </si>
  <si>
    <t>stávající dl. chodníky vyměněny za nové - plocha 98,7* tl 0,06=5,922 [A] 
zrušení stávajících dl. chodníků 16,8*0,06=1,008 [B] 
Celkem: A+B=6,930 [C]</t>
  </si>
  <si>
    <t>plocha 4133,4*tl. = 0,1=413,340 [A] (stávající komunikace) 
plocha 164,4* tl. 0,15=24,660 [B] (stávající asf. chodník) 
plocha 112,8* tl. 0,18=20,304 [C] (stávající dl. chodník) 
plocha 19,2*tl. 0,18=3,456 [D] (rušený dl. chodník) 
plocha 124,35* tl. 0,12=14,922 [E](napojení sjezdů) 
plocha 373,05* tl. 0,25=93,263 [F] (napojení sjezdů) 
Celkem: A+B+C+D+E+F=569,945 [G]</t>
  </si>
  <si>
    <t>plocha betonu - hlavní trasa = 3616,725*tl. = 0,241=871,631 [A] 
plocha betonu - napojení na připojení okolních komunikací/sjezdů 435,225*tl. = 0,241=104,889 [B] 
Celkem: A+B=976,520 [C]</t>
  </si>
  <si>
    <t>celková délka 66,15=66,150 [A]</t>
  </si>
  <si>
    <t>celková délka 81,375=81,375 [A]</t>
  </si>
  <si>
    <t>kamenné obruby široké - délka 667,8 m =667,800 [A] 
kamenné obruby úzké - délka 25,725 m =25,725 [B] 
Celkem: A+B=693,525 [C]</t>
  </si>
  <si>
    <t>frézovaná plocha - hlavní trasa = 3616,725*tl. = 0,063=227,854 [A] 
frézovaná plocha - napojení na připojení okolních komunikací/sjezdů = 435,225*tl. = 0,063=27,419 [B] 
Celkem: A+B=255,273 [C]</t>
  </si>
  <si>
    <t>sejmutí stávající ornice v místě stávající zeleně a nové zeleně - plocha = 817,2*tl. 0,15=122,580 [A] 
(sejmutí z důvodu realizace nových obrub) 
sejmutí ornice v místě stávající zeleně pro konstrukci vozovky 15,75*0,15=2,363 [B] 
sejmutí ornice v místě stávající zeleně 52,2*0,15=7,830 [C] 
Celkem: A+B+C=132,773 [D]</t>
  </si>
  <si>
    <t>odkop pro novou konstrukci vozovky tl. = 0,143*v ploše = (4133,4-140,4)=570,999 [A] 
odkop pro pláň = 0,5*v ploše = (4133,4-140,4)=1 996,500 [B]   (realizováno dle skutečnosti po odsouhlasení TDI a investora) 
odkop pro konstrukci zastávek tl. 0,3*v ploše 140,4=42,120 [C] 
odkop pro pláň konstrukci zastávek tl. 0,5*v ploše 140,4=70,200 [D]  (realizováno dle skutečnosti po odsouhlasení TDI a investora) 
odkop pro konstrukci vozovky v místě stávající zeleně 18*0,39=7,020 [E] 
odkop pro konstrukci vozovky v místě stávající zeleně (po pláň) 18*0,5=9,000 [F]  (realizováno dle skutečnosti po odsouhlasení TDI a investora) 
odkop pro dl. chodník v místě stávajícícho asfaltového 164,4*0,04=6,576 [G] 
odkop pro dl. chodník v místě stávající zeleně 52,2*0,09=4,698 [H] 
odkopy bez AZ: A+C+E+G+H=631,413 [I] 
odkopy pro AZ: B+D+F=2 075,700 [J] (realizováno dle skutečnosti po odsouhlasení TDI a investora) 
Celkem: I+J=2 707,113 [K]</t>
  </si>
  <si>
    <t>celková plocha zeleně 809,445*tl.0,15=121,417 [A]</t>
  </si>
  <si>
    <t>počet UV = 15*(1*1*1,5)=22,500 [A]</t>
  </si>
  <si>
    <t>délka přípojek = 121,38*1,2*1=145,656 [A]</t>
  </si>
  <si>
    <t>násyp v místě, kde stávající komunikaci nahradí zeleň - plocha 66*tl.0,374=24,684 [A] 
násyp v místě, kde stávající komunikaci nahradí chodník - plocha 213*tl.0,284=60,492 [B] 
násyp v místě, kde stávající dl. chodník nahradí zeleň- plocha 19,2*tl.0,09=1,728 [C] 
Celkem: A+B+C=86,904 [D]</t>
  </si>
  <si>
    <t>celková plocha komunikace  3195,78* tl. 0,5=1 597,890 [A] 
plocha zastávek 123,27*0,5=61,635 [B] 
Celkem: A+B=1 659,525 [C]</t>
  </si>
  <si>
    <t>zásyp uličních vpustí (15*1*1*1,5)-(15*0,6*0,6*1,5)=14,400 [A] 
zásyp přípojek 121,38*0,4*1,2=58,262 [B] 
Celkem: A+B=72,662 [C]</t>
  </si>
  <si>
    <t>přípojky - obsyp potrubí 
121,38*((0,6*1,2)-(3,14*0,1*0,1))=83,582 [A]</t>
  </si>
  <si>
    <t>úprava pláně na ploše komunikace a 3195,78=3 195,780 [A] 
úprava pláně na ploše chodníků 414,12+22,89+15,015+47,25=499,275 [B] 
Celkem: A+B=3 695,055 [C]</t>
  </si>
  <si>
    <t>plochy zeleně z výkresu = 809,445=809,445 [A]</t>
  </si>
  <si>
    <t>aktivní zóna pod vozovkou - plocha 3195,78=3 195,780 [A] 
trativody - plocha 523,53*2,5=1 308,825 [B] 
Celkem: A+B=4 504,605 [C]</t>
  </si>
  <si>
    <t>plocha = 3195,78*1,1(rozšíření vrstev)=3 515,358 [A] 
plocha pod novými chodníky 414,12+22,89+15,015=452,025 [B] 
plocha ostrůvky (přechody) 47,25=47,250 [C] 
Celkem: A+B+C=4 014,633 [D]</t>
  </si>
  <si>
    <t>plocha = 3195,78*1,1(rozšíření vrstev)=3 515,358 [A] 
plocha autobusových zastávek = 117,4*1,1 (rozšíření vrstev)=129,140 [B] 
Celkem: A+B=3 644,498 [C]</t>
  </si>
  <si>
    <t>plocha komunikace = 3195,78=3 195,780 [A]</t>
  </si>
  <si>
    <t>plocha komunikace = (3195,78+ plocha sjezdů = 438,69)*2=7 268,940 [A]</t>
  </si>
  <si>
    <t>plocha komunikace = 3195,78=3 195,780 [A] 
plocha sjezdů = 438,69=438,690 [B] 
Celkem: A+B=3 634,470 [C]</t>
  </si>
  <si>
    <t>plocha komunikace = 3195,78=3 195,780 [A] 
plocha sjezdů = (438,69*0,25)=109,673 [B] 
Celkem: A+B=3 305,453 [C]</t>
  </si>
  <si>
    <t>plochy zastávek 123,27=123,270 [A]</t>
  </si>
  <si>
    <t>plocha zastávek 123,27=123,270 [A]</t>
  </si>
  <si>
    <t>plocha 123,27=123,270 [A]</t>
  </si>
  <si>
    <t>ostrůvky u přechodů, plocha 47,25=47,250 [A]</t>
  </si>
  <si>
    <t>celková plocha = 22,89=22,890 [A]</t>
  </si>
  <si>
    <t>celková plocha chodníků = 414,12=414,120 [A]</t>
  </si>
  <si>
    <t>nástupiště 15,015=15,015 [A]</t>
  </si>
  <si>
    <t>celková délka drenáží = 523,53=523,530 [A]</t>
  </si>
  <si>
    <t>celková délka = 121,38=121,380 [A]</t>
  </si>
  <si>
    <t>celková délka = 110,25=110,250 [A]</t>
  </si>
  <si>
    <t>15ks=15,000 [A]</t>
  </si>
  <si>
    <t>viz položka 87434 = 121,38=121,380 [A]</t>
  </si>
  <si>
    <t>celková délka svodidla 108=108,000 [A]</t>
  </si>
  <si>
    <t>celkem kusů viz situace = 22=22,000 [A]</t>
  </si>
  <si>
    <t>celkem 22 ks=22,000 [A]</t>
  </si>
  <si>
    <t>celkem odměřeno ze situace = 266=266,000 [A]</t>
  </si>
  <si>
    <t>celková délka z výkresu = 167,055=167,055 [A]</t>
  </si>
  <si>
    <t>celková délka z výkresu = 807,135=807,135 [A]</t>
  </si>
  <si>
    <t>řezání asfaltu - celkové délky 84=84,000 [A]</t>
  </si>
  <si>
    <t>délka 9,24=9,240 [A]</t>
  </si>
  <si>
    <t>řezání asfaltu - pol. 919112 84=84,000 [A] 
podél obrub - pol. 917224 807,135=807,135 [B] 
kolem UV - pol. 89712 15*(0,5*4)=30,000 [C] 
desky autobusových zastávek 104,5=104,500 [D] 
Celkem: A+B+C+D=1 025,635 [E]</t>
  </si>
  <si>
    <t>celk. počet = 15=15,000 [A]</t>
  </si>
  <si>
    <t>Přidružená stavební výroba</t>
  </si>
  <si>
    <t>740000R</t>
  </si>
  <si>
    <t>PŘELOŽKA VEŘEJNÉHO OSVĚTLENÍ</t>
  </si>
  <si>
    <t>Souhrnná položka za provedení SO 401 - samostatný výkaz</t>
  </si>
  <si>
    <t>Cena bude získána oceněním VV předmětného objektu a fakturace bude probíhat 
dle tohoto ocenění 
KALKULACE DLE SAMOSTATNÉHO VÝKAZU VÝMĚR</t>
  </si>
  <si>
    <t>SO 401.6</t>
  </si>
  <si>
    <t>Veřejné osvětlení - ÚSEK 6</t>
  </si>
  <si>
    <t>SO185</t>
  </si>
  <si>
    <t>DIO</t>
  </si>
  <si>
    <t>02720</t>
  </si>
  <si>
    <t>POMOC PRÁCE ZŘÍZ NEBO ZAJIŠŤ REGULACI A OCHRANU DOPRAVY</t>
  </si>
  <si>
    <t>položka zahrnuje dopravně inženýrská opatření v průběhu celé stavby (dle   
schváleného plánu ZOV, DIO a vyjádření DI PČR), zahrnuje pronájem dopravního   
znační - tzn. osazení, přesuny a odvoz provizorního dopravního značení. Zahrnuje   
dočasné dopravní značení, semafory, dopravní zařízení (např citybloky, provizorní   
betonová a ocelová svodidla, světelné výstražné zařízení atd.) oplocení a všechny   
související práce po dobu trvání stavby. Zahrnuje přesun betonových svodidel a úpravu   
DZ ve všech etapách výstavby, vč. bet.sv. u mostů. Součástí položky je i údržba a péče   
o dopravně inženýrská opatření v průběhu celé stavby. Součástí položky je vyřízení   
DIR včetně jeho projednání</t>
  </si>
  <si>
    <t xml:space="preserve">celkem úseků = 1=1,000 [A] 
*bude čerpáno dle skutečného průběhu. </t>
  </si>
  <si>
    <t xml:space="preserve">Vytýčení stávajících inženýrských sítí a jejich zajištění pro všechny stavební objekty vč. Případných sond pro zajištění polohy sítí 
1=1,000 [A] 
*bude čerpáno dle skutečného průběhu. </t>
  </si>
  <si>
    <t xml:space="preserve">1=1,000 [A] 
*bude čerpáno dle skutečného průběhu. </t>
  </si>
  <si>
    <t xml:space="preserve">fotodokumentace - měsíčně barevné fotografie v tištěné a elektronické formě,závěrečná fotodokumentace v albu s popisem v tištěné i elektronické formě 
v rozsahu dle SOD 
1=1,000 [A] 
*bude čerpáno dle skutečného průběhu. </t>
  </si>
  <si>
    <t>916C3</t>
  </si>
  <si>
    <t>DOPRAVNÍ MAJÁČKY NEPROSVĚTLOVANÉ</t>
  </si>
  <si>
    <t>Symboly: Z3, C4a,b,c, NPM 600 neprosvětlený</t>
  </si>
  <si>
    <t>položka zahrnuje: dodání zařízení v předepsaném provedení včetně jeho osazení, základy</t>
  </si>
  <si>
    <t>Provedení odběrů a laboratorních zkoušek obsahu PAU a zatřídění směsí</t>
  </si>
  <si>
    <t>Bude proveden odběr a laboratorní vyhodnocení 2 vzorků, jeden 30 m za začátkem rekonstruovaného úseku, druhý 30 m před koncem úseku</t>
  </si>
  <si>
    <t>PRŮZKUMNÉ PRÁCE DIAGNOSTIKY KONSTRUKCÍ NA POVRCHU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</si>
</sst>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55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  <xf numFmtId="164" fontId="0" fillId="0" borderId="0" xfId="6" applyNumberFormat="1" applyFont="1" applyBorder="1" applyAlignment="1">
      <alignment horizontal="center"/>
    </xf>
    <xf numFmtId="164" fontId="0" fillId="0" borderId="2" xfId="6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4" fontId="0" fillId="5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" fontId="0" fillId="0" borderId="0" xfId="0" applyNumberFormat="1"/>
    <xf numFmtId="0" fontId="0" fillId="0" borderId="6" xfId="6" applyFont="1" applyBorder="1" applyAlignment="1">
      <alignment horizontal="left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8" fillId="0" borderId="1" xfId="0" applyFont="1" applyBorder="1" applyAlignment="1">
      <alignment wrapText="1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workbookViewId="0">
      <selection activeCell="B14" sqref="B14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4"/>
      <c r="B1" s="4" t="s">
        <v>0</v>
      </c>
      <c r="C1" s="4"/>
      <c r="D1" s="4"/>
      <c r="E1" s="4"/>
    </row>
    <row r="2" spans="1:5" ht="12.75" customHeight="1" x14ac:dyDescent="0.2">
      <c r="A2" s="34"/>
      <c r="B2" s="35" t="s">
        <v>1</v>
      </c>
      <c r="C2" s="4"/>
      <c r="D2" s="4"/>
      <c r="E2" s="4"/>
    </row>
    <row r="3" spans="1:5" ht="20.100000000000001" customHeight="1" x14ac:dyDescent="0.2">
      <c r="A3" s="34"/>
      <c r="B3" s="34"/>
      <c r="C3" s="4"/>
      <c r="D3" s="4"/>
      <c r="E3" s="4"/>
    </row>
    <row r="4" spans="1:5" ht="20.100000000000001" customHeight="1" x14ac:dyDescent="0.3">
      <c r="A4" s="4"/>
      <c r="B4" s="36" t="s">
        <v>2</v>
      </c>
      <c r="C4" s="34"/>
      <c r="D4" s="34"/>
      <c r="E4" s="4"/>
    </row>
    <row r="5" spans="1:5" ht="12.75" customHeight="1" x14ac:dyDescent="0.2">
      <c r="A5" s="4"/>
      <c r="B5" s="34" t="s">
        <v>3</v>
      </c>
      <c r="C5" s="34"/>
      <c r="D5" s="34"/>
      <c r="E5" s="4"/>
    </row>
    <row r="6" spans="1:5" ht="12.75" customHeight="1" x14ac:dyDescent="0.2">
      <c r="A6" s="4"/>
      <c r="B6" s="5" t="s">
        <v>4</v>
      </c>
      <c r="C6" s="7">
        <f>SUM(C10:C13)</f>
        <v>0</v>
      </c>
      <c r="D6" s="4"/>
      <c r="E6" s="4"/>
    </row>
    <row r="7" spans="1:5" ht="12.75" customHeight="1" x14ac:dyDescent="0.2">
      <c r="A7" s="4"/>
      <c r="B7" s="5" t="s">
        <v>5</v>
      </c>
      <c r="C7" s="7">
        <f>SUM(E10:E13)</f>
        <v>0</v>
      </c>
      <c r="D7" s="4"/>
      <c r="E7" s="4"/>
    </row>
    <row r="8" spans="1:5" ht="12.75" customHeight="1" x14ac:dyDescent="0.2">
      <c r="A8" s="2"/>
      <c r="B8" s="2"/>
      <c r="C8" s="2"/>
      <c r="D8" s="2"/>
      <c r="E8" s="2"/>
    </row>
    <row r="9" spans="1:5" ht="12.75" customHeight="1" x14ac:dyDescent="0.2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ht="12.75" customHeight="1" x14ac:dyDescent="0.2">
      <c r="A10" s="15" t="s">
        <v>24</v>
      </c>
      <c r="B10" s="15" t="s">
        <v>25</v>
      </c>
      <c r="C10" s="16">
        <f>'000'!I3</f>
        <v>0</v>
      </c>
      <c r="D10" s="16">
        <f>'000'!O2</f>
        <v>0</v>
      </c>
      <c r="E10" s="16">
        <f t="shared" ref="E10:E13" si="0">C10+D10</f>
        <v>0</v>
      </c>
    </row>
    <row r="11" spans="1:5" ht="12.75" customHeight="1" x14ac:dyDescent="0.2">
      <c r="A11" s="15" t="s">
        <v>334</v>
      </c>
      <c r="B11" s="15" t="s">
        <v>335</v>
      </c>
      <c r="C11" s="16">
        <f>'SO 101.6'!I3</f>
        <v>0</v>
      </c>
      <c r="D11" s="16">
        <f>'SO 101.6'!O2</f>
        <v>0</v>
      </c>
      <c r="E11" s="16">
        <f t="shared" si="0"/>
        <v>0</v>
      </c>
    </row>
    <row r="12" spans="1:5" ht="12.75" customHeight="1" x14ac:dyDescent="0.2">
      <c r="A12" s="15" t="s">
        <v>398</v>
      </c>
      <c r="B12" s="15" t="s">
        <v>399</v>
      </c>
      <c r="C12" s="16">
        <f>'SO 401.6'!I3</f>
        <v>0</v>
      </c>
      <c r="D12" s="16">
        <f>'SO 401.6'!O2</f>
        <v>0</v>
      </c>
      <c r="E12" s="16">
        <f t="shared" si="0"/>
        <v>0</v>
      </c>
    </row>
    <row r="13" spans="1:5" ht="12.75" customHeight="1" x14ac:dyDescent="0.2">
      <c r="A13" s="15" t="s">
        <v>400</v>
      </c>
      <c r="B13" s="15" t="s">
        <v>401</v>
      </c>
      <c r="C13" s="16">
        <f>'SO185'!I3</f>
        <v>0</v>
      </c>
      <c r="D13" s="16">
        <f>'SO185'!O2</f>
        <v>0</v>
      </c>
      <c r="E13" s="16">
        <f t="shared" si="0"/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5"/>
  <sheetViews>
    <sheetView topLeftCell="B1" workbookViewId="0">
      <pane ySplit="7" topLeftCell="A46" activePane="bottomLeft" state="frozen"/>
      <selection pane="bottomLeft" activeCell="I53" sqref="I5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  <col min="17" max="17" width="0.42578125" customWidth="1"/>
    <col min="18" max="18" width="0.7109375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24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24</v>
      </c>
      <c r="D4" s="40"/>
      <c r="E4" s="13" t="s">
        <v>25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 s="48">
        <f>0+I9+I13+I17+I21+I25+I29+I33+I37+I41+I45+I49+I53</f>
        <v>0</v>
      </c>
      <c r="R8">
        <f>0+O9+O13+O17+O21+O25+O29+O33+O37+O41+O45+O49</f>
        <v>0</v>
      </c>
    </row>
    <row r="9" spans="1:18" x14ac:dyDescent="0.2">
      <c r="A9" s="17" t="s">
        <v>45</v>
      </c>
      <c r="B9" s="21" t="s">
        <v>29</v>
      </c>
      <c r="C9" s="21" t="s">
        <v>46</v>
      </c>
      <c r="D9" s="17" t="s">
        <v>29</v>
      </c>
      <c r="E9" s="22" t="s">
        <v>47</v>
      </c>
      <c r="F9" s="23" t="s">
        <v>48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ht="51" x14ac:dyDescent="0.2">
      <c r="A10" s="27" t="s">
        <v>49</v>
      </c>
      <c r="E10" s="28" t="s">
        <v>50</v>
      </c>
    </row>
    <row r="11" spans="1:18" ht="51" x14ac:dyDescent="0.2">
      <c r="A11" s="29" t="s">
        <v>51</v>
      </c>
      <c r="E11" s="30" t="s">
        <v>406</v>
      </c>
    </row>
    <row r="12" spans="1:18" x14ac:dyDescent="0.2">
      <c r="A12" t="s">
        <v>52</v>
      </c>
      <c r="E12" s="28" t="s">
        <v>53</v>
      </c>
    </row>
    <row r="13" spans="1:18" x14ac:dyDescent="0.2">
      <c r="A13" s="17" t="s">
        <v>45</v>
      </c>
      <c r="B13" s="21" t="s">
        <v>23</v>
      </c>
      <c r="C13" s="21" t="s">
        <v>46</v>
      </c>
      <c r="D13" s="17" t="s">
        <v>23</v>
      </c>
      <c r="E13" s="22" t="s">
        <v>47</v>
      </c>
      <c r="F13" s="23" t="s">
        <v>54</v>
      </c>
      <c r="G13" s="24">
        <v>1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49</v>
      </c>
      <c r="E14" s="28" t="s">
        <v>55</v>
      </c>
    </row>
    <row r="15" spans="1:18" ht="25.5" x14ac:dyDescent="0.2">
      <c r="A15" s="29" t="s">
        <v>51</v>
      </c>
      <c r="E15" s="30" t="s">
        <v>407</v>
      </c>
    </row>
    <row r="16" spans="1:18" x14ac:dyDescent="0.2">
      <c r="A16" t="s">
        <v>52</v>
      </c>
      <c r="E16" s="28" t="s">
        <v>53</v>
      </c>
    </row>
    <row r="17" spans="1:16" x14ac:dyDescent="0.2">
      <c r="A17" s="17" t="s">
        <v>45</v>
      </c>
      <c r="B17" s="21" t="s">
        <v>22</v>
      </c>
      <c r="C17" s="21" t="s">
        <v>56</v>
      </c>
      <c r="D17" s="17" t="s">
        <v>29</v>
      </c>
      <c r="E17" s="22" t="s">
        <v>57</v>
      </c>
      <c r="F17" s="23" t="s">
        <v>48</v>
      </c>
      <c r="G17" s="24">
        <v>1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27" t="s">
        <v>49</v>
      </c>
      <c r="E18" s="28" t="s">
        <v>58</v>
      </c>
    </row>
    <row r="19" spans="1:16" ht="25.5" x14ac:dyDescent="0.2">
      <c r="A19" s="29" t="s">
        <v>51</v>
      </c>
      <c r="E19" s="30" t="s">
        <v>407</v>
      </c>
    </row>
    <row r="20" spans="1:16" x14ac:dyDescent="0.2">
      <c r="A20" t="s">
        <v>52</v>
      </c>
      <c r="E20" s="28" t="s">
        <v>59</v>
      </c>
    </row>
    <row r="21" spans="1:16" x14ac:dyDescent="0.2">
      <c r="A21" s="17" t="s">
        <v>45</v>
      </c>
      <c r="B21" s="21" t="s">
        <v>33</v>
      </c>
      <c r="C21" s="21" t="s">
        <v>56</v>
      </c>
      <c r="D21" s="17" t="s">
        <v>23</v>
      </c>
      <c r="E21" s="22" t="s">
        <v>57</v>
      </c>
      <c r="F21" s="23" t="s">
        <v>60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6" ht="38.25" x14ac:dyDescent="0.2">
      <c r="A22" s="27" t="s">
        <v>49</v>
      </c>
      <c r="E22" s="28" t="s">
        <v>61</v>
      </c>
    </row>
    <row r="23" spans="1:16" ht="25.5" x14ac:dyDescent="0.2">
      <c r="A23" s="29" t="s">
        <v>51</v>
      </c>
      <c r="E23" s="30" t="s">
        <v>407</v>
      </c>
    </row>
    <row r="24" spans="1:16" x14ac:dyDescent="0.2">
      <c r="A24" t="s">
        <v>52</v>
      </c>
      <c r="E24" s="28" t="s">
        <v>59</v>
      </c>
    </row>
    <row r="25" spans="1:16" x14ac:dyDescent="0.2">
      <c r="A25" s="17" t="s">
        <v>45</v>
      </c>
      <c r="B25" s="21" t="s">
        <v>35</v>
      </c>
      <c r="C25" s="21" t="s">
        <v>56</v>
      </c>
      <c r="D25" s="17" t="s">
        <v>22</v>
      </c>
      <c r="E25" s="22" t="s">
        <v>57</v>
      </c>
      <c r="F25" s="23" t="s">
        <v>60</v>
      </c>
      <c r="G25" s="24">
        <v>1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ht="25.5" x14ac:dyDescent="0.2">
      <c r="A26" s="27" t="s">
        <v>49</v>
      </c>
      <c r="E26" s="28" t="s">
        <v>62</v>
      </c>
    </row>
    <row r="27" spans="1:16" ht="25.5" x14ac:dyDescent="0.2">
      <c r="A27" s="29" t="s">
        <v>51</v>
      </c>
      <c r="E27" s="30" t="s">
        <v>407</v>
      </c>
    </row>
    <row r="28" spans="1:16" x14ac:dyDescent="0.2">
      <c r="A28" t="s">
        <v>52</v>
      </c>
      <c r="E28" s="28" t="s">
        <v>59</v>
      </c>
    </row>
    <row r="29" spans="1:16" x14ac:dyDescent="0.2">
      <c r="A29" s="17" t="s">
        <v>45</v>
      </c>
      <c r="B29" s="21" t="s">
        <v>37</v>
      </c>
      <c r="C29" s="21" t="s">
        <v>63</v>
      </c>
      <c r="D29" s="17" t="s">
        <v>64</v>
      </c>
      <c r="E29" s="22" t="s">
        <v>65</v>
      </c>
      <c r="F29" s="23" t="s">
        <v>66</v>
      </c>
      <c r="G29" s="24">
        <v>1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ht="76.5" x14ac:dyDescent="0.2">
      <c r="A30" s="27" t="s">
        <v>49</v>
      </c>
      <c r="E30" s="28" t="s">
        <v>67</v>
      </c>
    </row>
    <row r="31" spans="1:16" ht="25.5" x14ac:dyDescent="0.2">
      <c r="A31" s="29" t="s">
        <v>51</v>
      </c>
      <c r="E31" s="30" t="s">
        <v>407</v>
      </c>
    </row>
    <row r="32" spans="1:16" x14ac:dyDescent="0.2">
      <c r="A32" t="s">
        <v>52</v>
      </c>
      <c r="E32" s="28" t="s">
        <v>59</v>
      </c>
    </row>
    <row r="33" spans="1:16" x14ac:dyDescent="0.2">
      <c r="A33" s="17" t="s">
        <v>45</v>
      </c>
      <c r="B33" s="21" t="s">
        <v>68</v>
      </c>
      <c r="C33" s="21" t="s">
        <v>69</v>
      </c>
      <c r="D33" s="17" t="s">
        <v>64</v>
      </c>
      <c r="E33" s="22" t="s">
        <v>70</v>
      </c>
      <c r="F33" s="23" t="s">
        <v>48</v>
      </c>
      <c r="G33" s="24">
        <v>1</v>
      </c>
      <c r="H33" s="25">
        <v>0</v>
      </c>
      <c r="I33" s="26">
        <f>ROUND(ROUND(H33,2)*ROUND(G33,3),2)</f>
        <v>0</v>
      </c>
      <c r="O33">
        <f>(I33*21)/100</f>
        <v>0</v>
      </c>
      <c r="P33" t="s">
        <v>23</v>
      </c>
    </row>
    <row r="34" spans="1:16" ht="127.5" x14ac:dyDescent="0.2">
      <c r="A34" s="27" t="s">
        <v>49</v>
      </c>
      <c r="E34" s="28" t="s">
        <v>71</v>
      </c>
    </row>
    <row r="35" spans="1:16" ht="25.5" x14ac:dyDescent="0.2">
      <c r="A35" s="29" t="s">
        <v>51</v>
      </c>
      <c r="E35" s="30" t="s">
        <v>407</v>
      </c>
    </row>
    <row r="36" spans="1:16" x14ac:dyDescent="0.2">
      <c r="A36" t="s">
        <v>52</v>
      </c>
      <c r="E36" s="28" t="s">
        <v>59</v>
      </c>
    </row>
    <row r="37" spans="1:16" x14ac:dyDescent="0.2">
      <c r="A37" s="17" t="s">
        <v>45</v>
      </c>
      <c r="B37" s="21" t="s">
        <v>72</v>
      </c>
      <c r="C37" s="21" t="s">
        <v>73</v>
      </c>
      <c r="D37" s="17" t="s">
        <v>64</v>
      </c>
      <c r="E37" s="22" t="s">
        <v>74</v>
      </c>
      <c r="F37" s="23" t="s">
        <v>54</v>
      </c>
      <c r="G37" s="24">
        <v>1</v>
      </c>
      <c r="H37" s="25">
        <v>0</v>
      </c>
      <c r="I37" s="26">
        <f>ROUND(ROUND(H37,2)*ROUND(G37,3),2)</f>
        <v>0</v>
      </c>
      <c r="O37">
        <f>(I37*21)/100</f>
        <v>0</v>
      </c>
      <c r="P37" t="s">
        <v>23</v>
      </c>
    </row>
    <row r="38" spans="1:16" ht="38.25" x14ac:dyDescent="0.2">
      <c r="A38" s="27" t="s">
        <v>49</v>
      </c>
      <c r="E38" s="28" t="s">
        <v>75</v>
      </c>
    </row>
    <row r="39" spans="1:16" ht="76.5" x14ac:dyDescent="0.2">
      <c r="A39" s="29" t="s">
        <v>51</v>
      </c>
      <c r="E39" s="30" t="s">
        <v>408</v>
      </c>
    </row>
    <row r="40" spans="1:16" ht="63.75" x14ac:dyDescent="0.2">
      <c r="A40" t="s">
        <v>52</v>
      </c>
      <c r="E40" s="28" t="s">
        <v>76</v>
      </c>
    </row>
    <row r="41" spans="1:16" x14ac:dyDescent="0.2">
      <c r="A41" s="17" t="s">
        <v>45</v>
      </c>
      <c r="B41" s="21" t="s">
        <v>40</v>
      </c>
      <c r="C41" s="21" t="s">
        <v>77</v>
      </c>
      <c r="D41" s="17" t="s">
        <v>23</v>
      </c>
      <c r="E41" s="22" t="s">
        <v>78</v>
      </c>
      <c r="F41" s="23" t="s">
        <v>48</v>
      </c>
      <c r="G41" s="24">
        <v>1</v>
      </c>
      <c r="H41" s="25">
        <v>0</v>
      </c>
      <c r="I41" s="26">
        <f>ROUND(ROUND(H41,2)*ROUND(G41,3),2)</f>
        <v>0</v>
      </c>
      <c r="O41">
        <f>(I41*21)/100</f>
        <v>0</v>
      </c>
      <c r="P41" t="s">
        <v>23</v>
      </c>
    </row>
    <row r="42" spans="1:16" ht="102" x14ac:dyDescent="0.2">
      <c r="A42" s="27" t="s">
        <v>49</v>
      </c>
      <c r="E42" s="28" t="s">
        <v>79</v>
      </c>
    </row>
    <row r="43" spans="1:16" ht="25.5" x14ac:dyDescent="0.2">
      <c r="A43" s="29" t="s">
        <v>51</v>
      </c>
      <c r="E43" s="30" t="s">
        <v>407</v>
      </c>
    </row>
    <row r="44" spans="1:16" x14ac:dyDescent="0.2">
      <c r="A44" t="s">
        <v>52</v>
      </c>
      <c r="E44" s="28" t="s">
        <v>59</v>
      </c>
    </row>
    <row r="45" spans="1:16" x14ac:dyDescent="0.2">
      <c r="A45" s="17" t="s">
        <v>45</v>
      </c>
      <c r="B45" s="21" t="s">
        <v>42</v>
      </c>
      <c r="C45" s="21" t="s">
        <v>80</v>
      </c>
      <c r="D45" s="17" t="s">
        <v>64</v>
      </c>
      <c r="E45" s="22" t="s">
        <v>81</v>
      </c>
      <c r="F45" s="23" t="s">
        <v>54</v>
      </c>
      <c r="G45" s="24">
        <v>1</v>
      </c>
      <c r="H45" s="25">
        <v>0</v>
      </c>
      <c r="I45" s="26">
        <f>ROUND(ROUND(H45,2)*ROUND(G45,3),2)</f>
        <v>0</v>
      </c>
      <c r="O45">
        <f>(I45*21)/100</f>
        <v>0</v>
      </c>
      <c r="P45" t="s">
        <v>23</v>
      </c>
    </row>
    <row r="46" spans="1:16" ht="76.5" x14ac:dyDescent="0.2">
      <c r="A46" s="27" t="s">
        <v>49</v>
      </c>
      <c r="E46" s="28" t="s">
        <v>82</v>
      </c>
    </row>
    <row r="47" spans="1:16" ht="25.5" x14ac:dyDescent="0.2">
      <c r="A47" s="29" t="s">
        <v>51</v>
      </c>
      <c r="E47" s="30" t="s">
        <v>407</v>
      </c>
    </row>
    <row r="48" spans="1:16" x14ac:dyDescent="0.2">
      <c r="A48" t="s">
        <v>52</v>
      </c>
      <c r="E48" s="28" t="s">
        <v>83</v>
      </c>
    </row>
    <row r="49" spans="1:16" x14ac:dyDescent="0.2">
      <c r="A49" s="17" t="s">
        <v>45</v>
      </c>
      <c r="B49" s="21" t="s">
        <v>84</v>
      </c>
      <c r="C49" s="21" t="s">
        <v>85</v>
      </c>
      <c r="D49" s="17" t="s">
        <v>86</v>
      </c>
      <c r="E49" s="22" t="s">
        <v>47</v>
      </c>
      <c r="F49" s="23" t="s">
        <v>54</v>
      </c>
      <c r="G49" s="24">
        <v>1</v>
      </c>
      <c r="H49" s="25">
        <v>0</v>
      </c>
      <c r="I49" s="26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27" t="s">
        <v>49</v>
      </c>
      <c r="E50" s="28" t="s">
        <v>87</v>
      </c>
    </row>
    <row r="51" spans="1:16" ht="25.5" x14ac:dyDescent="0.2">
      <c r="A51" s="29" t="s">
        <v>51</v>
      </c>
      <c r="E51" s="30" t="s">
        <v>407</v>
      </c>
    </row>
    <row r="52" spans="1:16" x14ac:dyDescent="0.2">
      <c r="A52" t="s">
        <v>52</v>
      </c>
      <c r="E52" s="49" t="s">
        <v>64</v>
      </c>
    </row>
    <row r="53" spans="1:16" ht="12.75" customHeight="1" x14ac:dyDescent="0.2">
      <c r="B53" s="43">
        <v>12</v>
      </c>
      <c r="C53" s="43">
        <v>2851</v>
      </c>
      <c r="D53" s="43"/>
      <c r="E53" s="50" t="s">
        <v>415</v>
      </c>
      <c r="F53" s="51" t="s">
        <v>54</v>
      </c>
      <c r="G53" s="52">
        <v>2</v>
      </c>
      <c r="H53" s="46">
        <v>0</v>
      </c>
      <c r="I53" s="53">
        <f>ROUND(ROUND(H53,2)*ROUND(G53,3),2)</f>
        <v>0</v>
      </c>
    </row>
    <row r="54" spans="1:16" ht="12.75" customHeight="1" x14ac:dyDescent="0.2">
      <c r="E54" s="50" t="s">
        <v>413</v>
      </c>
    </row>
    <row r="55" spans="1:16" ht="25.5" customHeight="1" x14ac:dyDescent="0.2">
      <c r="E55" s="54" t="s">
        <v>414</v>
      </c>
    </row>
  </sheetData>
  <sheetProtection algorithmName="SHA-512" hashValue="xJULkz0oVlUHoxE+6QwmUozkuC52EJy1S0pSoZOkCnzeuL5HnFf+HzNxd31cPt+BVTKJEh6N4xry0FPrFvBBHA==" saltValue="6cpZL28wv7052c5hRI/+6g==" spinCount="100000" sheet="1" objects="1" scenarios="1"/>
  <protectedRanges>
    <protectedRange sqref="H53" name="Oblast2"/>
    <protectedRange sqref="H9 H13 H17 H21 H25 H29 H33 H37 H41 H45 H49" name="Oblast1"/>
  </protectedRanges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273"/>
  <sheetViews>
    <sheetView topLeftCell="B1" workbookViewId="0">
      <pane ySplit="7" topLeftCell="A196" activePane="bottomLeft" state="frozen"/>
      <selection pane="bottomLeft" activeCell="I201" sqref="I20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  <col min="17" max="18" width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0+O8+O37+O122+O127+O184+O205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334</v>
      </c>
      <c r="I3" s="31">
        <f>0+I8+I37+I122+I127+I184+I205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334</v>
      </c>
      <c r="D4" s="40"/>
      <c r="E4" s="13" t="s">
        <v>335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x14ac:dyDescent="0.2">
      <c r="A9" s="17" t="s">
        <v>45</v>
      </c>
      <c r="B9" s="21" t="s">
        <v>29</v>
      </c>
      <c r="C9" s="21" t="s">
        <v>88</v>
      </c>
      <c r="D9" s="17" t="s">
        <v>64</v>
      </c>
      <c r="E9" s="22" t="s">
        <v>89</v>
      </c>
      <c r="F9" s="23" t="s">
        <v>90</v>
      </c>
      <c r="G9" s="24">
        <v>6013.1440000000002</v>
      </c>
      <c r="H9" s="25"/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64</v>
      </c>
    </row>
    <row r="11" spans="1:18" ht="280.5" x14ac:dyDescent="0.2">
      <c r="A11" s="29" t="s">
        <v>51</v>
      </c>
      <c r="E11" s="30" t="s">
        <v>336</v>
      </c>
    </row>
    <row r="12" spans="1:18" ht="25.5" x14ac:dyDescent="0.2">
      <c r="A12" t="s">
        <v>52</v>
      </c>
      <c r="E12" s="28" t="s">
        <v>91</v>
      </c>
    </row>
    <row r="13" spans="1:18" x14ac:dyDescent="0.2">
      <c r="A13" s="17" t="s">
        <v>45</v>
      </c>
      <c r="B13" s="21" t="s">
        <v>23</v>
      </c>
      <c r="C13" s="21" t="s">
        <v>92</v>
      </c>
      <c r="D13" s="17" t="s">
        <v>64</v>
      </c>
      <c r="E13" s="22" t="s">
        <v>93</v>
      </c>
      <c r="F13" s="23" t="s">
        <v>90</v>
      </c>
      <c r="G13" s="24">
        <v>1324.1310000000001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49</v>
      </c>
      <c r="E14" s="28" t="s">
        <v>64</v>
      </c>
    </row>
    <row r="15" spans="1:18" ht="242.25" x14ac:dyDescent="0.2">
      <c r="A15" s="29" t="s">
        <v>51</v>
      </c>
      <c r="E15" s="30" t="s">
        <v>337</v>
      </c>
    </row>
    <row r="16" spans="1:18" ht="25.5" x14ac:dyDescent="0.2">
      <c r="A16" t="s">
        <v>52</v>
      </c>
      <c r="E16" s="28" t="s">
        <v>91</v>
      </c>
    </row>
    <row r="17" spans="1:16" x14ac:dyDescent="0.2">
      <c r="A17" s="17" t="s">
        <v>45</v>
      </c>
      <c r="B17" s="21" t="s">
        <v>22</v>
      </c>
      <c r="C17" s="21" t="s">
        <v>94</v>
      </c>
      <c r="D17" s="17" t="s">
        <v>64</v>
      </c>
      <c r="E17" s="22" t="s">
        <v>95</v>
      </c>
      <c r="F17" s="23" t="s">
        <v>90</v>
      </c>
      <c r="G17" s="24">
        <v>654.00800000000004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6" ht="38.25" x14ac:dyDescent="0.2">
      <c r="A18" s="27" t="s">
        <v>49</v>
      </c>
      <c r="E18" s="28" t="s">
        <v>96</v>
      </c>
    </row>
    <row r="19" spans="1:16" ht="89.25" x14ac:dyDescent="0.2">
      <c r="A19" s="29" t="s">
        <v>51</v>
      </c>
      <c r="E19" s="30" t="s">
        <v>338</v>
      </c>
    </row>
    <row r="20" spans="1:16" ht="25.5" x14ac:dyDescent="0.2">
      <c r="A20" t="s">
        <v>52</v>
      </c>
      <c r="E20" s="28" t="s">
        <v>91</v>
      </c>
    </row>
    <row r="21" spans="1:16" x14ac:dyDescent="0.2">
      <c r="A21" s="17" t="s">
        <v>45</v>
      </c>
      <c r="B21" s="21" t="s">
        <v>33</v>
      </c>
      <c r="C21" s="21" t="s">
        <v>97</v>
      </c>
      <c r="D21" s="17" t="s">
        <v>64</v>
      </c>
      <c r="E21" s="22" t="s">
        <v>98</v>
      </c>
      <c r="F21" s="23" t="s">
        <v>90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6" ht="38.25" x14ac:dyDescent="0.2">
      <c r="A22" s="27" t="s">
        <v>49</v>
      </c>
      <c r="E22" s="28" t="s">
        <v>99</v>
      </c>
    </row>
    <row r="23" spans="1:16" x14ac:dyDescent="0.2">
      <c r="A23" s="29" t="s">
        <v>51</v>
      </c>
      <c r="E23" s="30" t="s">
        <v>64</v>
      </c>
    </row>
    <row r="24" spans="1:16" ht="25.5" x14ac:dyDescent="0.2">
      <c r="A24" t="s">
        <v>52</v>
      </c>
      <c r="E24" s="28" t="s">
        <v>91</v>
      </c>
    </row>
    <row r="25" spans="1:16" x14ac:dyDescent="0.2">
      <c r="A25" s="17" t="s">
        <v>45</v>
      </c>
      <c r="B25" s="21" t="s">
        <v>35</v>
      </c>
      <c r="C25" s="21" t="s">
        <v>100</v>
      </c>
      <c r="D25" s="17" t="s">
        <v>64</v>
      </c>
      <c r="E25" s="22" t="s">
        <v>101</v>
      </c>
      <c r="F25" s="23" t="s">
        <v>102</v>
      </c>
      <c r="G25" s="24">
        <v>55.03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7" t="s">
        <v>49</v>
      </c>
      <c r="E26" s="28" t="s">
        <v>64</v>
      </c>
    </row>
    <row r="27" spans="1:16" ht="25.5" x14ac:dyDescent="0.2">
      <c r="A27" s="29" t="s">
        <v>51</v>
      </c>
      <c r="E27" s="30" t="s">
        <v>339</v>
      </c>
    </row>
    <row r="28" spans="1:16" ht="25.5" x14ac:dyDescent="0.2">
      <c r="A28" t="s">
        <v>52</v>
      </c>
      <c r="E28" s="28" t="s">
        <v>103</v>
      </c>
    </row>
    <row r="29" spans="1:16" ht="25.5" x14ac:dyDescent="0.2">
      <c r="A29" s="17" t="s">
        <v>45</v>
      </c>
      <c r="B29" s="21" t="s">
        <v>37</v>
      </c>
      <c r="C29" s="21" t="s">
        <v>104</v>
      </c>
      <c r="D29" s="17" t="s">
        <v>64</v>
      </c>
      <c r="E29" s="22" t="s">
        <v>105</v>
      </c>
      <c r="F29" s="23" t="s">
        <v>90</v>
      </c>
      <c r="G29" s="24">
        <v>2343.6460000000002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7" t="s">
        <v>49</v>
      </c>
      <c r="E30" s="28" t="s">
        <v>64</v>
      </c>
    </row>
    <row r="31" spans="1:16" x14ac:dyDescent="0.2">
      <c r="A31" s="29" t="s">
        <v>51</v>
      </c>
      <c r="E31" s="30" t="s">
        <v>340</v>
      </c>
    </row>
    <row r="32" spans="1:16" ht="140.25" x14ac:dyDescent="0.2">
      <c r="A32" t="s">
        <v>52</v>
      </c>
      <c r="E32" s="28" t="s">
        <v>106</v>
      </c>
    </row>
    <row r="33" spans="1:18" x14ac:dyDescent="0.2">
      <c r="A33" s="17" t="s">
        <v>45</v>
      </c>
      <c r="B33" s="21" t="s">
        <v>341</v>
      </c>
      <c r="C33" s="21" t="s">
        <v>85</v>
      </c>
      <c r="D33" s="17" t="s">
        <v>342</v>
      </c>
      <c r="E33" s="22" t="s">
        <v>343</v>
      </c>
      <c r="F33" s="23" t="s">
        <v>107</v>
      </c>
      <c r="G33" s="24">
        <v>1</v>
      </c>
      <c r="H33" s="25">
        <v>0</v>
      </c>
      <c r="I33" s="26">
        <f>ROUND(ROUND(H33,2)*ROUND(G33,3),2)</f>
        <v>0</v>
      </c>
      <c r="O33">
        <f>(I33*0)/100</f>
        <v>0</v>
      </c>
      <c r="P33" t="s">
        <v>27</v>
      </c>
    </row>
    <row r="34" spans="1:18" x14ac:dyDescent="0.2">
      <c r="A34" s="27" t="s">
        <v>49</v>
      </c>
      <c r="E34" s="28" t="s">
        <v>344</v>
      </c>
    </row>
    <row r="35" spans="1:18" x14ac:dyDescent="0.2">
      <c r="A35" s="29" t="s">
        <v>51</v>
      </c>
      <c r="E35" s="30" t="s">
        <v>64</v>
      </c>
    </row>
    <row r="36" spans="1:18" x14ac:dyDescent="0.2">
      <c r="A36" t="s">
        <v>52</v>
      </c>
      <c r="E36" s="28" t="s">
        <v>64</v>
      </c>
    </row>
    <row r="37" spans="1:18" ht="12.75" customHeight="1" x14ac:dyDescent="0.2">
      <c r="A37" s="2" t="s">
        <v>43</v>
      </c>
      <c r="B37" s="2"/>
      <c r="C37" s="32" t="s">
        <v>29</v>
      </c>
      <c r="D37" s="2"/>
      <c r="E37" s="19" t="s">
        <v>108</v>
      </c>
      <c r="F37" s="2"/>
      <c r="G37" s="2"/>
      <c r="H37" s="2"/>
      <c r="I37" s="33">
        <f>0+Q37</f>
        <v>0</v>
      </c>
      <c r="O37">
        <f>0+R37</f>
        <v>0</v>
      </c>
      <c r="Q37">
        <f>0+I38+I42+I46+I50+I54+I58+I62+I66+I70+I74+I78+I82+I86+I90+I94+I98+I102+I106+I110+I114+I118</f>
        <v>0</v>
      </c>
      <c r="R37">
        <f>0+O38+O42+O46+O50+O54+O58+O62+O66+O70+O74+O78+O82+O86+O90+O94+O98+O102+O106+O110+O114+O118</f>
        <v>0</v>
      </c>
    </row>
    <row r="38" spans="1:18" x14ac:dyDescent="0.2">
      <c r="A38" s="17" t="s">
        <v>45</v>
      </c>
      <c r="B38" s="21" t="s">
        <v>68</v>
      </c>
      <c r="C38" s="21" t="s">
        <v>109</v>
      </c>
      <c r="D38" s="17" t="s">
        <v>64</v>
      </c>
      <c r="E38" s="22" t="s">
        <v>110</v>
      </c>
      <c r="F38" s="23" t="s">
        <v>102</v>
      </c>
      <c r="G38" s="24">
        <v>7.1929999999999996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27" t="s">
        <v>49</v>
      </c>
      <c r="E39" s="28" t="s">
        <v>111</v>
      </c>
    </row>
    <row r="40" spans="1:18" x14ac:dyDescent="0.2">
      <c r="A40" s="29" t="s">
        <v>51</v>
      </c>
      <c r="E40" s="30" t="s">
        <v>345</v>
      </c>
    </row>
    <row r="41" spans="1:18" ht="63.75" x14ac:dyDescent="0.2">
      <c r="A41" t="s">
        <v>52</v>
      </c>
      <c r="E41" s="28" t="s">
        <v>112</v>
      </c>
    </row>
    <row r="42" spans="1:18" x14ac:dyDescent="0.2">
      <c r="A42" s="17" t="s">
        <v>45</v>
      </c>
      <c r="B42" s="21" t="s">
        <v>72</v>
      </c>
      <c r="C42" s="21" t="s">
        <v>113</v>
      </c>
      <c r="D42" s="17" t="s">
        <v>64</v>
      </c>
      <c r="E42" s="22" t="s">
        <v>114</v>
      </c>
      <c r="F42" s="23" t="s">
        <v>102</v>
      </c>
      <c r="G42" s="24">
        <v>6.93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27" t="s">
        <v>49</v>
      </c>
      <c r="E43" s="28" t="s">
        <v>64</v>
      </c>
    </row>
    <row r="44" spans="1:18" ht="38.25" x14ac:dyDescent="0.2">
      <c r="A44" s="29" t="s">
        <v>51</v>
      </c>
      <c r="E44" s="30" t="s">
        <v>346</v>
      </c>
    </row>
    <row r="45" spans="1:18" ht="63.75" x14ac:dyDescent="0.2">
      <c r="A45" t="s">
        <v>52</v>
      </c>
      <c r="E45" s="28" t="s">
        <v>112</v>
      </c>
    </row>
    <row r="46" spans="1:18" ht="25.5" x14ac:dyDescent="0.2">
      <c r="A46" s="17" t="s">
        <v>45</v>
      </c>
      <c r="B46" s="21" t="s">
        <v>40</v>
      </c>
      <c r="C46" s="21" t="s">
        <v>115</v>
      </c>
      <c r="D46" s="17" t="s">
        <v>64</v>
      </c>
      <c r="E46" s="22" t="s">
        <v>116</v>
      </c>
      <c r="F46" s="23" t="s">
        <v>102</v>
      </c>
      <c r="G46" s="24">
        <v>569.94500000000005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27" t="s">
        <v>49</v>
      </c>
      <c r="E47" s="28" t="s">
        <v>117</v>
      </c>
    </row>
    <row r="48" spans="1:18" ht="89.25" x14ac:dyDescent="0.2">
      <c r="A48" s="29" t="s">
        <v>51</v>
      </c>
      <c r="E48" s="30" t="s">
        <v>347</v>
      </c>
    </row>
    <row r="49" spans="1:16" ht="63.75" x14ac:dyDescent="0.2">
      <c r="A49" t="s">
        <v>52</v>
      </c>
      <c r="E49" s="28" t="s">
        <v>112</v>
      </c>
    </row>
    <row r="50" spans="1:16" x14ac:dyDescent="0.2">
      <c r="A50" s="17" t="s">
        <v>45</v>
      </c>
      <c r="B50" s="21" t="s">
        <v>42</v>
      </c>
      <c r="C50" s="21" t="s">
        <v>118</v>
      </c>
      <c r="D50" s="17" t="s">
        <v>64</v>
      </c>
      <c r="E50" s="22" t="s">
        <v>119</v>
      </c>
      <c r="F50" s="23" t="s">
        <v>102</v>
      </c>
      <c r="G50" s="24">
        <v>976.52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49</v>
      </c>
      <c r="E51" s="28" t="s">
        <v>64</v>
      </c>
    </row>
    <row r="52" spans="1:16" ht="51" x14ac:dyDescent="0.2">
      <c r="A52" s="29" t="s">
        <v>51</v>
      </c>
      <c r="E52" s="30" t="s">
        <v>348</v>
      </c>
    </row>
    <row r="53" spans="1:16" ht="63.75" x14ac:dyDescent="0.2">
      <c r="A53" t="s">
        <v>52</v>
      </c>
      <c r="E53" s="28" t="s">
        <v>112</v>
      </c>
    </row>
    <row r="54" spans="1:16" x14ac:dyDescent="0.2">
      <c r="A54" s="17" t="s">
        <v>45</v>
      </c>
      <c r="B54" s="21" t="s">
        <v>84</v>
      </c>
      <c r="C54" s="21" t="s">
        <v>298</v>
      </c>
      <c r="D54" s="17" t="s">
        <v>64</v>
      </c>
      <c r="E54" s="22" t="s">
        <v>299</v>
      </c>
      <c r="F54" s="23" t="s">
        <v>122</v>
      </c>
      <c r="G54" s="24">
        <v>66.150000000000006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49</v>
      </c>
      <c r="E55" s="28" t="s">
        <v>64</v>
      </c>
    </row>
    <row r="56" spans="1:16" x14ac:dyDescent="0.2">
      <c r="A56" s="29" t="s">
        <v>51</v>
      </c>
      <c r="E56" s="30" t="s">
        <v>349</v>
      </c>
    </row>
    <row r="57" spans="1:16" ht="76.5" x14ac:dyDescent="0.2">
      <c r="A57" t="s">
        <v>52</v>
      </c>
      <c r="E57" s="28" t="s">
        <v>300</v>
      </c>
    </row>
    <row r="58" spans="1:16" x14ac:dyDescent="0.2">
      <c r="A58" s="17" t="s">
        <v>45</v>
      </c>
      <c r="B58" s="21" t="s">
        <v>123</v>
      </c>
      <c r="C58" s="21" t="s">
        <v>120</v>
      </c>
      <c r="D58" s="17" t="s">
        <v>64</v>
      </c>
      <c r="E58" s="22" t="s">
        <v>121</v>
      </c>
      <c r="F58" s="23" t="s">
        <v>122</v>
      </c>
      <c r="G58" s="24">
        <v>81.375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7" t="s">
        <v>49</v>
      </c>
      <c r="E59" s="28" t="s">
        <v>64</v>
      </c>
    </row>
    <row r="60" spans="1:16" x14ac:dyDescent="0.2">
      <c r="A60" s="29" t="s">
        <v>51</v>
      </c>
      <c r="E60" s="30" t="s">
        <v>350</v>
      </c>
    </row>
    <row r="61" spans="1:16" ht="63.75" x14ac:dyDescent="0.2">
      <c r="A61" t="s">
        <v>52</v>
      </c>
      <c r="E61" s="28" t="s">
        <v>112</v>
      </c>
    </row>
    <row r="62" spans="1:16" x14ac:dyDescent="0.2">
      <c r="A62" s="17" t="s">
        <v>45</v>
      </c>
      <c r="B62" s="21" t="s">
        <v>127</v>
      </c>
      <c r="C62" s="21" t="s">
        <v>124</v>
      </c>
      <c r="D62" s="17" t="s">
        <v>64</v>
      </c>
      <c r="E62" s="22" t="s">
        <v>125</v>
      </c>
      <c r="F62" s="23" t="s">
        <v>122</v>
      </c>
      <c r="G62" s="24">
        <v>693.52499999999998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7" t="s">
        <v>49</v>
      </c>
      <c r="E63" s="28" t="s">
        <v>126</v>
      </c>
    </row>
    <row r="64" spans="1:16" ht="38.25" x14ac:dyDescent="0.2">
      <c r="A64" s="29" t="s">
        <v>51</v>
      </c>
      <c r="E64" s="30" t="s">
        <v>351</v>
      </c>
    </row>
    <row r="65" spans="1:16" ht="63.75" x14ac:dyDescent="0.2">
      <c r="A65" t="s">
        <v>52</v>
      </c>
      <c r="E65" s="28" t="s">
        <v>112</v>
      </c>
    </row>
    <row r="66" spans="1:16" x14ac:dyDescent="0.2">
      <c r="A66" s="17" t="s">
        <v>45</v>
      </c>
      <c r="B66" s="21" t="s">
        <v>131</v>
      </c>
      <c r="C66" s="21" t="s">
        <v>128</v>
      </c>
      <c r="D66" s="17" t="s">
        <v>64</v>
      </c>
      <c r="E66" s="22" t="s">
        <v>129</v>
      </c>
      <c r="F66" s="23" t="s">
        <v>102</v>
      </c>
      <c r="G66" s="24">
        <v>255.273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27" t="s">
        <v>49</v>
      </c>
      <c r="E67" s="28" t="s">
        <v>130</v>
      </c>
    </row>
    <row r="68" spans="1:16" ht="51" x14ac:dyDescent="0.2">
      <c r="A68" s="29" t="s">
        <v>51</v>
      </c>
      <c r="E68" s="30" t="s">
        <v>352</v>
      </c>
    </row>
    <row r="69" spans="1:16" ht="63.75" x14ac:dyDescent="0.2">
      <c r="A69" t="s">
        <v>52</v>
      </c>
      <c r="E69" s="28" t="s">
        <v>112</v>
      </c>
    </row>
    <row r="70" spans="1:16" x14ac:dyDescent="0.2">
      <c r="A70" s="17" t="s">
        <v>45</v>
      </c>
      <c r="B70" s="21" t="s">
        <v>135</v>
      </c>
      <c r="C70" s="21" t="s">
        <v>132</v>
      </c>
      <c r="D70" s="17" t="s">
        <v>64</v>
      </c>
      <c r="E70" s="22" t="s">
        <v>133</v>
      </c>
      <c r="F70" s="23" t="s">
        <v>102</v>
      </c>
      <c r="G70" s="24">
        <v>132.773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27" t="s">
        <v>49</v>
      </c>
      <c r="E71" s="28" t="s">
        <v>301</v>
      </c>
    </row>
    <row r="72" spans="1:16" ht="89.25" x14ac:dyDescent="0.2">
      <c r="A72" s="29" t="s">
        <v>51</v>
      </c>
      <c r="E72" s="30" t="s">
        <v>353</v>
      </c>
    </row>
    <row r="73" spans="1:16" ht="38.25" x14ac:dyDescent="0.2">
      <c r="A73" t="s">
        <v>52</v>
      </c>
      <c r="E73" s="28" t="s">
        <v>134</v>
      </c>
    </row>
    <row r="74" spans="1:16" x14ac:dyDescent="0.2">
      <c r="A74" s="17" t="s">
        <v>45</v>
      </c>
      <c r="B74" s="21" t="s">
        <v>140</v>
      </c>
      <c r="C74" s="21" t="s">
        <v>136</v>
      </c>
      <c r="D74" s="17" t="s">
        <v>64</v>
      </c>
      <c r="E74" s="22" t="s">
        <v>137</v>
      </c>
      <c r="F74" s="23" t="s">
        <v>102</v>
      </c>
      <c r="G74" s="24">
        <v>2707.1129999999998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27" t="s">
        <v>49</v>
      </c>
      <c r="E75" s="28" t="s">
        <v>138</v>
      </c>
    </row>
    <row r="76" spans="1:16" ht="280.5" x14ac:dyDescent="0.2">
      <c r="A76" s="29" t="s">
        <v>51</v>
      </c>
      <c r="E76" s="30" t="s">
        <v>354</v>
      </c>
    </row>
    <row r="77" spans="1:16" ht="369.75" x14ac:dyDescent="0.2">
      <c r="A77" t="s">
        <v>52</v>
      </c>
      <c r="E77" s="28" t="s">
        <v>139</v>
      </c>
    </row>
    <row r="78" spans="1:16" x14ac:dyDescent="0.2">
      <c r="A78" s="17" t="s">
        <v>45</v>
      </c>
      <c r="B78" s="21" t="s">
        <v>145</v>
      </c>
      <c r="C78" s="21" t="s">
        <v>141</v>
      </c>
      <c r="D78" s="17" t="s">
        <v>64</v>
      </c>
      <c r="E78" s="22" t="s">
        <v>142</v>
      </c>
      <c r="F78" s="23" t="s">
        <v>102</v>
      </c>
      <c r="G78" s="24">
        <v>121.417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6" ht="25.5" x14ac:dyDescent="0.2">
      <c r="A79" s="27" t="s">
        <v>49</v>
      </c>
      <c r="E79" s="28" t="s">
        <v>143</v>
      </c>
    </row>
    <row r="80" spans="1:16" x14ac:dyDescent="0.2">
      <c r="A80" s="29" t="s">
        <v>51</v>
      </c>
      <c r="E80" s="30" t="s">
        <v>355</v>
      </c>
    </row>
    <row r="81" spans="1:16" ht="306" x14ac:dyDescent="0.2">
      <c r="A81" t="s">
        <v>52</v>
      </c>
      <c r="E81" s="28" t="s">
        <v>144</v>
      </c>
    </row>
    <row r="82" spans="1:16" x14ac:dyDescent="0.2">
      <c r="A82" s="17" t="s">
        <v>45</v>
      </c>
      <c r="B82" s="21" t="s">
        <v>150</v>
      </c>
      <c r="C82" s="21" t="s">
        <v>146</v>
      </c>
      <c r="D82" s="17" t="s">
        <v>64</v>
      </c>
      <c r="E82" s="22" t="s">
        <v>147</v>
      </c>
      <c r="F82" s="23" t="s">
        <v>102</v>
      </c>
      <c r="G82" s="24">
        <v>22.5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7" t="s">
        <v>49</v>
      </c>
      <c r="E83" s="28" t="s">
        <v>148</v>
      </c>
    </row>
    <row r="84" spans="1:16" x14ac:dyDescent="0.2">
      <c r="A84" s="29" t="s">
        <v>51</v>
      </c>
      <c r="E84" s="30" t="s">
        <v>356</v>
      </c>
    </row>
    <row r="85" spans="1:16" ht="318.75" x14ac:dyDescent="0.2">
      <c r="A85" t="s">
        <v>52</v>
      </c>
      <c r="E85" s="28" t="s">
        <v>149</v>
      </c>
    </row>
    <row r="86" spans="1:16" x14ac:dyDescent="0.2">
      <c r="A86" s="17" t="s">
        <v>45</v>
      </c>
      <c r="B86" s="21" t="s">
        <v>154</v>
      </c>
      <c r="C86" s="21" t="s">
        <v>151</v>
      </c>
      <c r="D86" s="17" t="s">
        <v>64</v>
      </c>
      <c r="E86" s="22" t="s">
        <v>152</v>
      </c>
      <c r="F86" s="23" t="s">
        <v>102</v>
      </c>
      <c r="G86" s="24">
        <v>145.65600000000001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7" t="s">
        <v>49</v>
      </c>
      <c r="E87" s="28" t="s">
        <v>153</v>
      </c>
    </row>
    <row r="88" spans="1:16" x14ac:dyDescent="0.2">
      <c r="A88" s="29" t="s">
        <v>51</v>
      </c>
      <c r="E88" s="30" t="s">
        <v>357</v>
      </c>
    </row>
    <row r="89" spans="1:16" ht="318.75" x14ac:dyDescent="0.2">
      <c r="A89" t="s">
        <v>52</v>
      </c>
      <c r="E89" s="28" t="s">
        <v>149</v>
      </c>
    </row>
    <row r="90" spans="1:16" x14ac:dyDescent="0.2">
      <c r="A90" s="17" t="s">
        <v>45</v>
      </c>
      <c r="B90" s="21" t="s">
        <v>159</v>
      </c>
      <c r="C90" s="21" t="s">
        <v>155</v>
      </c>
      <c r="D90" s="17" t="s">
        <v>64</v>
      </c>
      <c r="E90" s="22" t="s">
        <v>156</v>
      </c>
      <c r="F90" s="23" t="s">
        <v>102</v>
      </c>
      <c r="G90" s="24">
        <v>86.903999999999996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27" t="s">
        <v>49</v>
      </c>
      <c r="E91" s="28" t="s">
        <v>157</v>
      </c>
    </row>
    <row r="92" spans="1:16" ht="89.25" x14ac:dyDescent="0.2">
      <c r="A92" s="29" t="s">
        <v>51</v>
      </c>
      <c r="E92" s="30" t="s">
        <v>358</v>
      </c>
    </row>
    <row r="93" spans="1:16" ht="267.75" x14ac:dyDescent="0.2">
      <c r="A93" t="s">
        <v>52</v>
      </c>
      <c r="E93" s="28" t="s">
        <v>158</v>
      </c>
    </row>
    <row r="94" spans="1:16" x14ac:dyDescent="0.2">
      <c r="A94" s="17" t="s">
        <v>45</v>
      </c>
      <c r="B94" s="21" t="s">
        <v>164</v>
      </c>
      <c r="C94" s="21" t="s">
        <v>160</v>
      </c>
      <c r="D94" s="17" t="s">
        <v>64</v>
      </c>
      <c r="E94" s="22" t="s">
        <v>161</v>
      </c>
      <c r="F94" s="23" t="s">
        <v>102</v>
      </c>
      <c r="G94" s="24">
        <v>1659.5250000000001</v>
      </c>
      <c r="H94" s="25">
        <v>0</v>
      </c>
      <c r="I94" s="26">
        <f>ROUND(ROUND(H94,2)*ROUND(G94,3),2)</f>
        <v>0</v>
      </c>
      <c r="O94">
        <f>(I94*21)/100</f>
        <v>0</v>
      </c>
      <c r="P94" t="s">
        <v>23</v>
      </c>
    </row>
    <row r="95" spans="1:16" ht="38.25" x14ac:dyDescent="0.2">
      <c r="A95" s="27" t="s">
        <v>49</v>
      </c>
      <c r="E95" s="28" t="s">
        <v>162</v>
      </c>
    </row>
    <row r="96" spans="1:16" ht="38.25" x14ac:dyDescent="0.2">
      <c r="A96" s="29" t="s">
        <v>51</v>
      </c>
      <c r="E96" s="30" t="s">
        <v>359</v>
      </c>
    </row>
    <row r="97" spans="1:16" ht="280.5" x14ac:dyDescent="0.2">
      <c r="A97" t="s">
        <v>52</v>
      </c>
      <c r="E97" s="28" t="s">
        <v>163</v>
      </c>
    </row>
    <row r="98" spans="1:16" x14ac:dyDescent="0.2">
      <c r="A98" s="17" t="s">
        <v>45</v>
      </c>
      <c r="B98" s="21" t="s">
        <v>168</v>
      </c>
      <c r="C98" s="21" t="s">
        <v>165</v>
      </c>
      <c r="D98" s="17" t="s">
        <v>64</v>
      </c>
      <c r="E98" s="22" t="s">
        <v>166</v>
      </c>
      <c r="F98" s="23" t="s">
        <v>102</v>
      </c>
      <c r="G98" s="24">
        <v>72.662000000000006</v>
      </c>
      <c r="H98" s="25">
        <v>0</v>
      </c>
      <c r="I98" s="26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27" t="s">
        <v>49</v>
      </c>
      <c r="E99" s="28" t="s">
        <v>64</v>
      </c>
    </row>
    <row r="100" spans="1:16" ht="38.25" x14ac:dyDescent="0.2">
      <c r="A100" s="29" t="s">
        <v>51</v>
      </c>
      <c r="E100" s="30" t="s">
        <v>360</v>
      </c>
    </row>
    <row r="101" spans="1:16" ht="229.5" x14ac:dyDescent="0.2">
      <c r="A101" t="s">
        <v>52</v>
      </c>
      <c r="E101" s="28" t="s">
        <v>167</v>
      </c>
    </row>
    <row r="102" spans="1:16" x14ac:dyDescent="0.2">
      <c r="A102" s="17" t="s">
        <v>45</v>
      </c>
      <c r="B102" s="21" t="s">
        <v>172</v>
      </c>
      <c r="C102" s="21" t="s">
        <v>169</v>
      </c>
      <c r="D102" s="17" t="s">
        <v>64</v>
      </c>
      <c r="E102" s="22" t="s">
        <v>170</v>
      </c>
      <c r="F102" s="23" t="s">
        <v>102</v>
      </c>
      <c r="G102" s="24">
        <v>83.581999999999994</v>
      </c>
      <c r="H102" s="25">
        <v>0</v>
      </c>
      <c r="I102" s="26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27" t="s">
        <v>49</v>
      </c>
      <c r="E103" s="28" t="s">
        <v>64</v>
      </c>
    </row>
    <row r="104" spans="1:16" ht="25.5" x14ac:dyDescent="0.2">
      <c r="A104" s="29" t="s">
        <v>51</v>
      </c>
      <c r="E104" s="30" t="s">
        <v>361</v>
      </c>
    </row>
    <row r="105" spans="1:16" ht="293.25" x14ac:dyDescent="0.2">
      <c r="A105" t="s">
        <v>52</v>
      </c>
      <c r="E105" s="28" t="s">
        <v>171</v>
      </c>
    </row>
    <row r="106" spans="1:16" x14ac:dyDescent="0.2">
      <c r="A106" s="17" t="s">
        <v>45</v>
      </c>
      <c r="B106" s="21" t="s">
        <v>177</v>
      </c>
      <c r="C106" s="21" t="s">
        <v>173</v>
      </c>
      <c r="D106" s="17" t="s">
        <v>64</v>
      </c>
      <c r="E106" s="22" t="s">
        <v>174</v>
      </c>
      <c r="F106" s="23" t="s">
        <v>175</v>
      </c>
      <c r="G106" s="24">
        <v>3695.0549999999998</v>
      </c>
      <c r="H106" s="25">
        <v>0</v>
      </c>
      <c r="I106" s="26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27" t="s">
        <v>49</v>
      </c>
      <c r="E107" s="28" t="s">
        <v>64</v>
      </c>
    </row>
    <row r="108" spans="1:16" ht="38.25" x14ac:dyDescent="0.2">
      <c r="A108" s="29" t="s">
        <v>51</v>
      </c>
      <c r="E108" s="30" t="s">
        <v>362</v>
      </c>
    </row>
    <row r="109" spans="1:16" ht="25.5" x14ac:dyDescent="0.2">
      <c r="A109" t="s">
        <v>52</v>
      </c>
      <c r="E109" s="28" t="s">
        <v>176</v>
      </c>
    </row>
    <row r="110" spans="1:16" x14ac:dyDescent="0.2">
      <c r="A110" s="17" t="s">
        <v>45</v>
      </c>
      <c r="B110" s="21" t="s">
        <v>181</v>
      </c>
      <c r="C110" s="21" t="s">
        <v>178</v>
      </c>
      <c r="D110" s="17" t="s">
        <v>64</v>
      </c>
      <c r="E110" s="22" t="s">
        <v>179</v>
      </c>
      <c r="F110" s="23" t="s">
        <v>175</v>
      </c>
      <c r="G110" s="24">
        <v>809.44500000000005</v>
      </c>
      <c r="H110" s="25">
        <v>0</v>
      </c>
      <c r="I110" s="26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7" t="s">
        <v>49</v>
      </c>
      <c r="E111" s="28" t="s">
        <v>64</v>
      </c>
    </row>
    <row r="112" spans="1:16" x14ac:dyDescent="0.2">
      <c r="A112" s="29" t="s">
        <v>51</v>
      </c>
      <c r="E112" s="30" t="s">
        <v>363</v>
      </c>
    </row>
    <row r="113" spans="1:18" ht="38.25" x14ac:dyDescent="0.2">
      <c r="A113" t="s">
        <v>52</v>
      </c>
      <c r="E113" s="28" t="s">
        <v>180</v>
      </c>
    </row>
    <row r="114" spans="1:18" x14ac:dyDescent="0.2">
      <c r="A114" s="17" t="s">
        <v>45</v>
      </c>
      <c r="B114" s="21" t="s">
        <v>185</v>
      </c>
      <c r="C114" s="21" t="s">
        <v>182</v>
      </c>
      <c r="D114" s="17" t="s">
        <v>64</v>
      </c>
      <c r="E114" s="22" t="s">
        <v>183</v>
      </c>
      <c r="F114" s="23" t="s">
        <v>175</v>
      </c>
      <c r="G114" s="24">
        <v>809.44500000000005</v>
      </c>
      <c r="H114" s="25">
        <v>0</v>
      </c>
      <c r="I114" s="26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27" t="s">
        <v>49</v>
      </c>
      <c r="E115" s="28" t="s">
        <v>64</v>
      </c>
    </row>
    <row r="116" spans="1:18" x14ac:dyDescent="0.2">
      <c r="A116" s="29" t="s">
        <v>51</v>
      </c>
      <c r="E116" s="30" t="s">
        <v>363</v>
      </c>
    </row>
    <row r="117" spans="1:18" ht="25.5" x14ac:dyDescent="0.2">
      <c r="A117" t="s">
        <v>52</v>
      </c>
      <c r="E117" s="28" t="s">
        <v>184</v>
      </c>
    </row>
    <row r="118" spans="1:18" x14ac:dyDescent="0.2">
      <c r="A118" s="17" t="s">
        <v>45</v>
      </c>
      <c r="B118" s="21" t="s">
        <v>235</v>
      </c>
      <c r="C118" s="21" t="s">
        <v>186</v>
      </c>
      <c r="D118" s="17" t="s">
        <v>64</v>
      </c>
      <c r="E118" s="22" t="s">
        <v>187</v>
      </c>
      <c r="F118" s="23" t="s">
        <v>175</v>
      </c>
      <c r="G118" s="24">
        <v>809.44500000000005</v>
      </c>
      <c r="H118" s="25">
        <v>0</v>
      </c>
      <c r="I118" s="26">
        <f>ROUND(ROUND(H118,2)*ROUND(G118,3),2)</f>
        <v>0</v>
      </c>
      <c r="O118">
        <f>(I118*21)/100</f>
        <v>0</v>
      </c>
      <c r="P118" t="s">
        <v>23</v>
      </c>
    </row>
    <row r="119" spans="1:18" x14ac:dyDescent="0.2">
      <c r="A119" s="27" t="s">
        <v>49</v>
      </c>
      <c r="E119" s="28" t="s">
        <v>64</v>
      </c>
    </row>
    <row r="120" spans="1:18" x14ac:dyDescent="0.2">
      <c r="A120" s="29" t="s">
        <v>51</v>
      </c>
      <c r="E120" s="30" t="s">
        <v>363</v>
      </c>
    </row>
    <row r="121" spans="1:18" ht="38.25" x14ac:dyDescent="0.2">
      <c r="A121" t="s">
        <v>52</v>
      </c>
      <c r="E121" s="28" t="s">
        <v>188</v>
      </c>
    </row>
    <row r="122" spans="1:18" ht="12.75" customHeight="1" x14ac:dyDescent="0.2">
      <c r="A122" s="2" t="s">
        <v>43</v>
      </c>
      <c r="B122" s="2"/>
      <c r="C122" s="32" t="s">
        <v>23</v>
      </c>
      <c r="D122" s="2"/>
      <c r="E122" s="19" t="s">
        <v>189</v>
      </c>
      <c r="F122" s="2"/>
      <c r="G122" s="2"/>
      <c r="H122" s="2"/>
      <c r="I122" s="33">
        <f>0+Q122</f>
        <v>0</v>
      </c>
      <c r="O122">
        <f>0+R122</f>
        <v>0</v>
      </c>
      <c r="Q122">
        <f>0+I123</f>
        <v>0</v>
      </c>
      <c r="R122">
        <f>0+O123</f>
        <v>0</v>
      </c>
    </row>
    <row r="123" spans="1:18" x14ac:dyDescent="0.2">
      <c r="A123" s="17" t="s">
        <v>45</v>
      </c>
      <c r="B123" s="21" t="s">
        <v>196</v>
      </c>
      <c r="C123" s="21" t="s">
        <v>191</v>
      </c>
      <c r="D123" s="17" t="s">
        <v>64</v>
      </c>
      <c r="E123" s="22" t="s">
        <v>192</v>
      </c>
      <c r="F123" s="23" t="s">
        <v>175</v>
      </c>
      <c r="G123" s="24">
        <v>4504.6049999999996</v>
      </c>
      <c r="H123" s="25">
        <v>0</v>
      </c>
      <c r="I123" s="26">
        <f>ROUND(ROUND(H123,2)*ROUND(G123,3),2)</f>
        <v>0</v>
      </c>
      <c r="O123">
        <f>(I123*21)/100</f>
        <v>0</v>
      </c>
      <c r="P123" t="s">
        <v>23</v>
      </c>
    </row>
    <row r="124" spans="1:18" ht="51" x14ac:dyDescent="0.2">
      <c r="A124" s="27" t="s">
        <v>49</v>
      </c>
      <c r="E124" s="28" t="s">
        <v>193</v>
      </c>
    </row>
    <row r="125" spans="1:18" ht="38.25" x14ac:dyDescent="0.2">
      <c r="A125" s="29" t="s">
        <v>51</v>
      </c>
      <c r="E125" s="30" t="s">
        <v>364</v>
      </c>
    </row>
    <row r="126" spans="1:18" ht="102" x14ac:dyDescent="0.2">
      <c r="A126" t="s">
        <v>52</v>
      </c>
      <c r="E126" s="28" t="s">
        <v>194</v>
      </c>
    </row>
    <row r="127" spans="1:18" ht="12.75" customHeight="1" x14ac:dyDescent="0.2">
      <c r="A127" s="2" t="s">
        <v>43</v>
      </c>
      <c r="B127" s="2"/>
      <c r="C127" s="32" t="s">
        <v>35</v>
      </c>
      <c r="D127" s="2"/>
      <c r="E127" s="19" t="s">
        <v>195</v>
      </c>
      <c r="F127" s="2"/>
      <c r="G127" s="2"/>
      <c r="H127" s="2"/>
      <c r="I127" s="33">
        <f>0+Q127</f>
        <v>0</v>
      </c>
      <c r="O127">
        <f>0+R127</f>
        <v>0</v>
      </c>
      <c r="Q127">
        <f>0+I128+I132+I136+I140+I144+I148+I152+I156+I160+I164+I168+I172+I176+I180</f>
        <v>0</v>
      </c>
      <c r="R127">
        <f>0+O128+O132+O136+O140+O144+O148+O152+O156+O160+O164+O168+O172+O176+O180</f>
        <v>0</v>
      </c>
    </row>
    <row r="128" spans="1:18" x14ac:dyDescent="0.2">
      <c r="A128" s="17" t="s">
        <v>45</v>
      </c>
      <c r="B128" s="21" t="s">
        <v>198</v>
      </c>
      <c r="C128" s="21" t="s">
        <v>200</v>
      </c>
      <c r="D128" s="17" t="s">
        <v>64</v>
      </c>
      <c r="E128" s="22" t="s">
        <v>201</v>
      </c>
      <c r="F128" s="23" t="s">
        <v>175</v>
      </c>
      <c r="G128" s="24">
        <v>4014.6329999999998</v>
      </c>
      <c r="H128" s="25">
        <v>0</v>
      </c>
      <c r="I128" s="26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27" t="s">
        <v>49</v>
      </c>
      <c r="E129" s="28" t="s">
        <v>64</v>
      </c>
    </row>
    <row r="130" spans="1:16" ht="51" x14ac:dyDescent="0.2">
      <c r="A130" s="29" t="s">
        <v>51</v>
      </c>
      <c r="E130" s="30" t="s">
        <v>365</v>
      </c>
    </row>
    <row r="131" spans="1:16" ht="51" x14ac:dyDescent="0.2">
      <c r="A131" t="s">
        <v>52</v>
      </c>
      <c r="E131" s="28" t="s">
        <v>197</v>
      </c>
    </row>
    <row r="132" spans="1:16" x14ac:dyDescent="0.2">
      <c r="A132" s="17" t="s">
        <v>45</v>
      </c>
      <c r="B132" s="21" t="s">
        <v>199</v>
      </c>
      <c r="C132" s="21" t="s">
        <v>203</v>
      </c>
      <c r="D132" s="17" t="s">
        <v>64</v>
      </c>
      <c r="E132" s="22" t="s">
        <v>204</v>
      </c>
      <c r="F132" s="23" t="s">
        <v>175</v>
      </c>
      <c r="G132" s="24">
        <v>3644.498</v>
      </c>
      <c r="H132" s="25">
        <v>0</v>
      </c>
      <c r="I132" s="26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27" t="s">
        <v>49</v>
      </c>
      <c r="E133" s="28" t="s">
        <v>64</v>
      </c>
    </row>
    <row r="134" spans="1:16" ht="38.25" x14ac:dyDescent="0.2">
      <c r="A134" s="29" t="s">
        <v>51</v>
      </c>
      <c r="E134" s="30" t="s">
        <v>366</v>
      </c>
    </row>
    <row r="135" spans="1:16" ht="51" x14ac:dyDescent="0.2">
      <c r="A135" t="s">
        <v>52</v>
      </c>
      <c r="E135" s="28" t="s">
        <v>197</v>
      </c>
    </row>
    <row r="136" spans="1:16" x14ac:dyDescent="0.2">
      <c r="A136" s="17" t="s">
        <v>45</v>
      </c>
      <c r="B136" s="21" t="s">
        <v>202</v>
      </c>
      <c r="C136" s="21" t="s">
        <v>206</v>
      </c>
      <c r="D136" s="17" t="s">
        <v>64</v>
      </c>
      <c r="E136" s="22" t="s">
        <v>207</v>
      </c>
      <c r="F136" s="23" t="s">
        <v>175</v>
      </c>
      <c r="G136" s="24">
        <v>3195.78</v>
      </c>
      <c r="H136" s="25">
        <v>0</v>
      </c>
      <c r="I136" s="26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27" t="s">
        <v>49</v>
      </c>
      <c r="E137" s="28" t="s">
        <v>64</v>
      </c>
    </row>
    <row r="138" spans="1:16" x14ac:dyDescent="0.2">
      <c r="A138" s="29" t="s">
        <v>51</v>
      </c>
      <c r="E138" s="30" t="s">
        <v>367</v>
      </c>
    </row>
    <row r="139" spans="1:16" ht="51" x14ac:dyDescent="0.2">
      <c r="A139" t="s">
        <v>52</v>
      </c>
      <c r="E139" s="28" t="s">
        <v>208</v>
      </c>
    </row>
    <row r="140" spans="1:16" x14ac:dyDescent="0.2">
      <c r="A140" s="17" t="s">
        <v>45</v>
      </c>
      <c r="B140" s="21" t="s">
        <v>205</v>
      </c>
      <c r="C140" s="21" t="s">
        <v>212</v>
      </c>
      <c r="D140" s="17" t="s">
        <v>64</v>
      </c>
      <c r="E140" s="22" t="s">
        <v>213</v>
      </c>
      <c r="F140" s="23" t="s">
        <v>175</v>
      </c>
      <c r="G140" s="24">
        <v>7268.94</v>
      </c>
      <c r="H140" s="25">
        <v>0</v>
      </c>
      <c r="I140" s="26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27" t="s">
        <v>49</v>
      </c>
      <c r="E141" s="28" t="s">
        <v>64</v>
      </c>
    </row>
    <row r="142" spans="1:16" x14ac:dyDescent="0.2">
      <c r="A142" s="29" t="s">
        <v>51</v>
      </c>
      <c r="E142" s="30" t="s">
        <v>368</v>
      </c>
    </row>
    <row r="143" spans="1:16" ht="51" x14ac:dyDescent="0.2">
      <c r="A143" t="s">
        <v>52</v>
      </c>
      <c r="E143" s="28" t="s">
        <v>208</v>
      </c>
    </row>
    <row r="144" spans="1:16" ht="25.5" x14ac:dyDescent="0.2">
      <c r="A144" s="17" t="s">
        <v>45</v>
      </c>
      <c r="B144" s="21" t="s">
        <v>209</v>
      </c>
      <c r="C144" s="21" t="s">
        <v>217</v>
      </c>
      <c r="D144" s="17" t="s">
        <v>64</v>
      </c>
      <c r="E144" s="22" t="s">
        <v>218</v>
      </c>
      <c r="F144" s="23" t="s">
        <v>175</v>
      </c>
      <c r="G144" s="24">
        <v>3634.47</v>
      </c>
      <c r="H144" s="25">
        <v>0</v>
      </c>
      <c r="I144" s="26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27" t="s">
        <v>49</v>
      </c>
      <c r="E145" s="28" t="s">
        <v>64</v>
      </c>
    </row>
    <row r="146" spans="1:16" ht="38.25" x14ac:dyDescent="0.2">
      <c r="A146" s="29" t="s">
        <v>51</v>
      </c>
      <c r="E146" s="30" t="s">
        <v>369</v>
      </c>
    </row>
    <row r="147" spans="1:16" ht="140.25" x14ac:dyDescent="0.2">
      <c r="A147" t="s">
        <v>52</v>
      </c>
      <c r="E147" s="28" t="s">
        <v>215</v>
      </c>
    </row>
    <row r="148" spans="1:16" x14ac:dyDescent="0.2">
      <c r="A148" s="17" t="s">
        <v>45</v>
      </c>
      <c r="B148" s="21" t="s">
        <v>210</v>
      </c>
      <c r="C148" s="21" t="s">
        <v>221</v>
      </c>
      <c r="D148" s="17" t="s">
        <v>64</v>
      </c>
      <c r="E148" s="22" t="s">
        <v>222</v>
      </c>
      <c r="F148" s="23" t="s">
        <v>175</v>
      </c>
      <c r="G148" s="24">
        <v>3634.47</v>
      </c>
      <c r="H148" s="25">
        <v>0</v>
      </c>
      <c r="I148" s="26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27" t="s">
        <v>49</v>
      </c>
      <c r="E149" s="28" t="s">
        <v>64</v>
      </c>
    </row>
    <row r="150" spans="1:16" ht="38.25" x14ac:dyDescent="0.2">
      <c r="A150" s="29" t="s">
        <v>51</v>
      </c>
      <c r="E150" s="30" t="s">
        <v>369</v>
      </c>
    </row>
    <row r="151" spans="1:16" ht="140.25" x14ac:dyDescent="0.2">
      <c r="A151" t="s">
        <v>52</v>
      </c>
      <c r="E151" s="28" t="s">
        <v>215</v>
      </c>
    </row>
    <row r="152" spans="1:16" x14ac:dyDescent="0.2">
      <c r="A152" s="17" t="s">
        <v>45</v>
      </c>
      <c r="B152" s="21" t="s">
        <v>211</v>
      </c>
      <c r="C152" s="21" t="s">
        <v>225</v>
      </c>
      <c r="D152" s="17" t="s">
        <v>64</v>
      </c>
      <c r="E152" s="22" t="s">
        <v>226</v>
      </c>
      <c r="F152" s="23" t="s">
        <v>175</v>
      </c>
      <c r="G152" s="24">
        <v>3305.453</v>
      </c>
      <c r="H152" s="25">
        <v>0</v>
      </c>
      <c r="I152" s="26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27" t="s">
        <v>49</v>
      </c>
      <c r="E153" s="28" t="s">
        <v>64</v>
      </c>
    </row>
    <row r="154" spans="1:16" ht="38.25" x14ac:dyDescent="0.2">
      <c r="A154" s="29" t="s">
        <v>51</v>
      </c>
      <c r="E154" s="30" t="s">
        <v>370</v>
      </c>
    </row>
    <row r="155" spans="1:16" ht="140.25" x14ac:dyDescent="0.2">
      <c r="A155" t="s">
        <v>52</v>
      </c>
      <c r="E155" s="28" t="s">
        <v>215</v>
      </c>
    </row>
    <row r="156" spans="1:16" x14ac:dyDescent="0.2">
      <c r="A156" s="17" t="s">
        <v>45</v>
      </c>
      <c r="B156" s="21" t="s">
        <v>214</v>
      </c>
      <c r="C156" s="21" t="s">
        <v>302</v>
      </c>
      <c r="D156" s="17" t="s">
        <v>64</v>
      </c>
      <c r="E156" s="22" t="s">
        <v>303</v>
      </c>
      <c r="F156" s="23" t="s">
        <v>175</v>
      </c>
      <c r="G156" s="24">
        <v>123.27</v>
      </c>
      <c r="H156" s="25">
        <v>0</v>
      </c>
      <c r="I156" s="26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27" t="s">
        <v>49</v>
      </c>
      <c r="E157" s="28" t="s">
        <v>304</v>
      </c>
    </row>
    <row r="158" spans="1:16" x14ac:dyDescent="0.2">
      <c r="A158" s="29" t="s">
        <v>51</v>
      </c>
      <c r="E158" s="30" t="s">
        <v>371</v>
      </c>
    </row>
    <row r="159" spans="1:16" ht="25.5" x14ac:dyDescent="0.2">
      <c r="A159" t="s">
        <v>52</v>
      </c>
      <c r="E159" s="28" t="s">
        <v>305</v>
      </c>
    </row>
    <row r="160" spans="1:16" ht="25.5" x14ac:dyDescent="0.2">
      <c r="A160" s="17" t="s">
        <v>45</v>
      </c>
      <c r="B160" s="21" t="s">
        <v>216</v>
      </c>
      <c r="C160" s="21" t="s">
        <v>306</v>
      </c>
      <c r="D160" s="17" t="s">
        <v>64</v>
      </c>
      <c r="E160" s="22" t="s">
        <v>307</v>
      </c>
      <c r="F160" s="23" t="s">
        <v>175</v>
      </c>
      <c r="G160" s="24">
        <v>123.27</v>
      </c>
      <c r="H160" s="25">
        <v>0</v>
      </c>
      <c r="I160" s="26">
        <f>ROUND(ROUND(H160,2)*ROUND(G160,3),2)</f>
        <v>0</v>
      </c>
      <c r="O160">
        <f>(I160*21)/100</f>
        <v>0</v>
      </c>
      <c r="P160" t="s">
        <v>23</v>
      </c>
    </row>
    <row r="161" spans="1:16" x14ac:dyDescent="0.2">
      <c r="A161" s="27" t="s">
        <v>49</v>
      </c>
      <c r="E161" s="28" t="s">
        <v>308</v>
      </c>
    </row>
    <row r="162" spans="1:16" x14ac:dyDescent="0.2">
      <c r="A162" s="29" t="s">
        <v>51</v>
      </c>
      <c r="E162" s="30" t="s">
        <v>372</v>
      </c>
    </row>
    <row r="163" spans="1:16" ht="140.25" x14ac:dyDescent="0.2">
      <c r="A163" t="s">
        <v>52</v>
      </c>
      <c r="E163" s="28" t="s">
        <v>309</v>
      </c>
    </row>
    <row r="164" spans="1:16" x14ac:dyDescent="0.2">
      <c r="A164" s="17" t="s">
        <v>45</v>
      </c>
      <c r="B164" s="21" t="s">
        <v>219</v>
      </c>
      <c r="C164" s="21" t="s">
        <v>310</v>
      </c>
      <c r="D164" s="17" t="s">
        <v>64</v>
      </c>
      <c r="E164" s="22" t="s">
        <v>311</v>
      </c>
      <c r="F164" s="23" t="s">
        <v>175</v>
      </c>
      <c r="G164" s="24">
        <v>123.27</v>
      </c>
      <c r="H164" s="25">
        <v>0</v>
      </c>
      <c r="I164" s="26">
        <f>ROUND(ROUND(H164,2)*ROUND(G164,3),2)</f>
        <v>0</v>
      </c>
      <c r="O164">
        <f>(I164*21)/100</f>
        <v>0</v>
      </c>
      <c r="P164" t="s">
        <v>23</v>
      </c>
    </row>
    <row r="165" spans="1:16" ht="76.5" x14ac:dyDescent="0.2">
      <c r="A165" s="27" t="s">
        <v>49</v>
      </c>
      <c r="E165" s="28" t="s">
        <v>312</v>
      </c>
    </row>
    <row r="166" spans="1:16" x14ac:dyDescent="0.2">
      <c r="A166" s="29" t="s">
        <v>51</v>
      </c>
      <c r="E166" s="30" t="s">
        <v>373</v>
      </c>
    </row>
    <row r="167" spans="1:16" ht="140.25" x14ac:dyDescent="0.2">
      <c r="A167" t="s">
        <v>52</v>
      </c>
      <c r="E167" s="28" t="s">
        <v>313</v>
      </c>
    </row>
    <row r="168" spans="1:16" x14ac:dyDescent="0.2">
      <c r="A168" s="17" t="s">
        <v>45</v>
      </c>
      <c r="B168" s="21" t="s">
        <v>220</v>
      </c>
      <c r="C168" s="21" t="s">
        <v>324</v>
      </c>
      <c r="D168" s="17" t="s">
        <v>64</v>
      </c>
      <c r="E168" s="22" t="s">
        <v>325</v>
      </c>
      <c r="F168" s="23" t="s">
        <v>175</v>
      </c>
      <c r="G168" s="24">
        <v>47.25</v>
      </c>
      <c r="H168" s="25">
        <v>0</v>
      </c>
      <c r="I168" s="26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27" t="s">
        <v>49</v>
      </c>
      <c r="E169" s="28" t="s">
        <v>326</v>
      </c>
    </row>
    <row r="170" spans="1:16" x14ac:dyDescent="0.2">
      <c r="A170" s="29" t="s">
        <v>51</v>
      </c>
      <c r="E170" s="30" t="s">
        <v>374</v>
      </c>
    </row>
    <row r="171" spans="1:16" ht="165.75" x14ac:dyDescent="0.2">
      <c r="A171" t="s">
        <v>52</v>
      </c>
      <c r="E171" s="28" t="s">
        <v>230</v>
      </c>
    </row>
    <row r="172" spans="1:16" ht="25.5" x14ac:dyDescent="0.2">
      <c r="A172" s="17" t="s">
        <v>45</v>
      </c>
      <c r="B172" s="21" t="s">
        <v>223</v>
      </c>
      <c r="C172" s="21" t="s">
        <v>228</v>
      </c>
      <c r="D172" s="17" t="s">
        <v>64</v>
      </c>
      <c r="E172" s="22" t="s">
        <v>229</v>
      </c>
      <c r="F172" s="23" t="s">
        <v>175</v>
      </c>
      <c r="G172" s="24">
        <v>22.89</v>
      </c>
      <c r="H172" s="25">
        <v>0</v>
      </c>
      <c r="I172" s="26">
        <f>ROUND(ROUND(H172,2)*ROUND(G172,3),2)</f>
        <v>0</v>
      </c>
      <c r="O172">
        <f>(I172*21)/100</f>
        <v>0</v>
      </c>
      <c r="P172" t="s">
        <v>23</v>
      </c>
    </row>
    <row r="173" spans="1:16" x14ac:dyDescent="0.2">
      <c r="A173" s="27" t="s">
        <v>49</v>
      </c>
      <c r="E173" s="28" t="s">
        <v>64</v>
      </c>
    </row>
    <row r="174" spans="1:16" x14ac:dyDescent="0.2">
      <c r="A174" s="29" t="s">
        <v>51</v>
      </c>
      <c r="E174" s="30" t="s">
        <v>375</v>
      </c>
    </row>
    <row r="175" spans="1:16" ht="165.75" x14ac:dyDescent="0.2">
      <c r="A175" t="s">
        <v>52</v>
      </c>
      <c r="E175" s="28" t="s">
        <v>230</v>
      </c>
    </row>
    <row r="176" spans="1:16" x14ac:dyDescent="0.2">
      <c r="A176" s="17" t="s">
        <v>45</v>
      </c>
      <c r="B176" s="21" t="s">
        <v>224</v>
      </c>
      <c r="C176" s="21" t="s">
        <v>232</v>
      </c>
      <c r="D176" s="17" t="s">
        <v>64</v>
      </c>
      <c r="E176" s="22" t="s">
        <v>233</v>
      </c>
      <c r="F176" s="23" t="s">
        <v>175</v>
      </c>
      <c r="G176" s="24">
        <v>414.12</v>
      </c>
      <c r="H176" s="25">
        <v>0</v>
      </c>
      <c r="I176" s="26">
        <f>ROUND(ROUND(H176,2)*ROUND(G176,3),2)</f>
        <v>0</v>
      </c>
      <c r="O176">
        <f>(I176*21)/100</f>
        <v>0</v>
      </c>
      <c r="P176" t="s">
        <v>23</v>
      </c>
    </row>
    <row r="177" spans="1:18" x14ac:dyDescent="0.2">
      <c r="A177" s="27" t="s">
        <v>49</v>
      </c>
      <c r="E177" s="28" t="s">
        <v>64</v>
      </c>
    </row>
    <row r="178" spans="1:18" x14ac:dyDescent="0.2">
      <c r="A178" s="29" t="s">
        <v>51</v>
      </c>
      <c r="E178" s="30" t="s">
        <v>376</v>
      </c>
    </row>
    <row r="179" spans="1:18" ht="165.75" x14ac:dyDescent="0.2">
      <c r="A179" t="s">
        <v>52</v>
      </c>
      <c r="E179" s="28" t="s">
        <v>230</v>
      </c>
    </row>
    <row r="180" spans="1:18" x14ac:dyDescent="0.2">
      <c r="A180" s="17" t="s">
        <v>45</v>
      </c>
      <c r="B180" s="21" t="s">
        <v>227</v>
      </c>
      <c r="C180" s="21" t="s">
        <v>314</v>
      </c>
      <c r="D180" s="17" t="s">
        <v>64</v>
      </c>
      <c r="E180" s="22" t="s">
        <v>315</v>
      </c>
      <c r="F180" s="23" t="s">
        <v>175</v>
      </c>
      <c r="G180" s="24">
        <v>15.015000000000001</v>
      </c>
      <c r="H180" s="25">
        <v>0</v>
      </c>
      <c r="I180" s="26">
        <f>ROUND(ROUND(H180,2)*ROUND(G180,3),2)</f>
        <v>0</v>
      </c>
      <c r="O180">
        <f>(I180*0)/100</f>
        <v>0</v>
      </c>
      <c r="P180" t="s">
        <v>27</v>
      </c>
    </row>
    <row r="181" spans="1:18" x14ac:dyDescent="0.2">
      <c r="A181" s="27" t="s">
        <v>49</v>
      </c>
      <c r="E181" s="28" t="s">
        <v>64</v>
      </c>
    </row>
    <row r="182" spans="1:18" x14ac:dyDescent="0.2">
      <c r="A182" s="29" t="s">
        <v>51</v>
      </c>
      <c r="E182" s="30" t="s">
        <v>377</v>
      </c>
    </row>
    <row r="183" spans="1:18" ht="165.75" x14ac:dyDescent="0.2">
      <c r="A183" t="s">
        <v>52</v>
      </c>
      <c r="E183" s="28" t="s">
        <v>230</v>
      </c>
    </row>
    <row r="184" spans="1:18" ht="12.75" customHeight="1" x14ac:dyDescent="0.2">
      <c r="A184" s="2" t="s">
        <v>43</v>
      </c>
      <c r="B184" s="2"/>
      <c r="C184" s="32" t="s">
        <v>72</v>
      </c>
      <c r="D184" s="2"/>
      <c r="E184" s="19" t="s">
        <v>234</v>
      </c>
      <c r="F184" s="2"/>
      <c r="G184" s="2"/>
      <c r="H184" s="2"/>
      <c r="I184" s="33">
        <f>0+Q184</f>
        <v>0</v>
      </c>
      <c r="O184">
        <f>0+R184</f>
        <v>0</v>
      </c>
      <c r="Q184">
        <f>0+I185+I189+I193+I197+I201</f>
        <v>0</v>
      </c>
      <c r="R184">
        <f>0+O185+O189+O193+O197+O201</f>
        <v>0</v>
      </c>
    </row>
    <row r="185" spans="1:18" x14ac:dyDescent="0.2">
      <c r="A185" s="17" t="s">
        <v>45</v>
      </c>
      <c r="B185" s="21" t="s">
        <v>190</v>
      </c>
      <c r="C185" s="21" t="s">
        <v>236</v>
      </c>
      <c r="D185" s="17" t="s">
        <v>64</v>
      </c>
      <c r="E185" s="22" t="s">
        <v>237</v>
      </c>
      <c r="F185" s="23" t="s">
        <v>122</v>
      </c>
      <c r="G185" s="24">
        <v>523.53</v>
      </c>
      <c r="H185" s="25">
        <v>0</v>
      </c>
      <c r="I185" s="26">
        <f>ROUND(ROUND(H185,2)*ROUND(G185,3),2)</f>
        <v>0</v>
      </c>
      <c r="O185">
        <f>(I185*21)/100</f>
        <v>0</v>
      </c>
      <c r="P185" t="s">
        <v>23</v>
      </c>
    </row>
    <row r="186" spans="1:18" x14ac:dyDescent="0.2">
      <c r="A186" s="27" t="s">
        <v>49</v>
      </c>
      <c r="E186" s="28" t="s">
        <v>64</v>
      </c>
    </row>
    <row r="187" spans="1:18" x14ac:dyDescent="0.2">
      <c r="A187" s="29" t="s">
        <v>51</v>
      </c>
      <c r="E187" s="30" t="s">
        <v>378</v>
      </c>
    </row>
    <row r="188" spans="1:18" ht="165.75" x14ac:dyDescent="0.2">
      <c r="A188" t="s">
        <v>52</v>
      </c>
      <c r="E188" s="28" t="s">
        <v>238</v>
      </c>
    </row>
    <row r="189" spans="1:18" x14ac:dyDescent="0.2">
      <c r="A189" s="17" t="s">
        <v>45</v>
      </c>
      <c r="B189" s="21" t="s">
        <v>231</v>
      </c>
      <c r="C189" s="21" t="s">
        <v>240</v>
      </c>
      <c r="D189" s="17" t="s">
        <v>64</v>
      </c>
      <c r="E189" s="22" t="s">
        <v>241</v>
      </c>
      <c r="F189" s="23" t="s">
        <v>122</v>
      </c>
      <c r="G189" s="24">
        <v>121.38</v>
      </c>
      <c r="H189" s="25">
        <v>0</v>
      </c>
      <c r="I189" s="26">
        <f>ROUND(ROUND(H189,2)*ROUND(G189,3),2)</f>
        <v>0</v>
      </c>
      <c r="O189">
        <f>(I189*21)/100</f>
        <v>0</v>
      </c>
      <c r="P189" t="s">
        <v>23</v>
      </c>
    </row>
    <row r="190" spans="1:18" x14ac:dyDescent="0.2">
      <c r="A190" s="27" t="s">
        <v>49</v>
      </c>
      <c r="E190" s="28" t="s">
        <v>242</v>
      </c>
    </row>
    <row r="191" spans="1:18" x14ac:dyDescent="0.2">
      <c r="A191" s="29" t="s">
        <v>51</v>
      </c>
      <c r="E191" s="30" t="s">
        <v>379</v>
      </c>
    </row>
    <row r="192" spans="1:18" ht="255" x14ac:dyDescent="0.2">
      <c r="A192" t="s">
        <v>52</v>
      </c>
      <c r="E192" s="28" t="s">
        <v>243</v>
      </c>
    </row>
    <row r="193" spans="1:18" x14ac:dyDescent="0.2">
      <c r="A193" s="17" t="s">
        <v>45</v>
      </c>
      <c r="B193" s="21" t="s">
        <v>239</v>
      </c>
      <c r="C193" s="21" t="s">
        <v>245</v>
      </c>
      <c r="D193" s="17" t="s">
        <v>64</v>
      </c>
      <c r="E193" s="22" t="s">
        <v>246</v>
      </c>
      <c r="F193" s="23" t="s">
        <v>122</v>
      </c>
      <c r="G193" s="24">
        <v>110.25</v>
      </c>
      <c r="H193" s="25">
        <v>0</v>
      </c>
      <c r="I193" s="26">
        <f>ROUND(ROUND(H193,2)*ROUND(G193,3),2)</f>
        <v>0</v>
      </c>
      <c r="O193">
        <f>(I193*21)/100</f>
        <v>0</v>
      </c>
      <c r="P193" t="s">
        <v>23</v>
      </c>
    </row>
    <row r="194" spans="1:18" x14ac:dyDescent="0.2">
      <c r="A194" s="27" t="s">
        <v>49</v>
      </c>
      <c r="E194" s="28" t="s">
        <v>64</v>
      </c>
    </row>
    <row r="195" spans="1:18" x14ac:dyDescent="0.2">
      <c r="A195" s="29" t="s">
        <v>51</v>
      </c>
      <c r="E195" s="30" t="s">
        <v>380</v>
      </c>
    </row>
    <row r="196" spans="1:18" ht="242.25" x14ac:dyDescent="0.2">
      <c r="A196" t="s">
        <v>52</v>
      </c>
      <c r="E196" s="28" t="s">
        <v>247</v>
      </c>
    </row>
    <row r="197" spans="1:18" x14ac:dyDescent="0.2">
      <c r="A197" s="17" t="s">
        <v>45</v>
      </c>
      <c r="B197" s="21" t="s">
        <v>244</v>
      </c>
      <c r="C197" s="21" t="s">
        <v>249</v>
      </c>
      <c r="D197" s="17" t="s">
        <v>64</v>
      </c>
      <c r="E197" s="22" t="s">
        <v>250</v>
      </c>
      <c r="F197" s="23" t="s">
        <v>251</v>
      </c>
      <c r="G197" s="24">
        <v>15</v>
      </c>
      <c r="H197" s="25">
        <v>0</v>
      </c>
      <c r="I197" s="26">
        <f>ROUND(ROUND(H197,2)*ROUND(G197,3),2)</f>
        <v>0</v>
      </c>
      <c r="O197">
        <f>(I197*21)/100</f>
        <v>0</v>
      </c>
      <c r="P197" t="s">
        <v>23</v>
      </c>
    </row>
    <row r="198" spans="1:18" x14ac:dyDescent="0.2">
      <c r="A198" s="27" t="s">
        <v>49</v>
      </c>
      <c r="E198" s="28" t="s">
        <v>64</v>
      </c>
    </row>
    <row r="199" spans="1:18" x14ac:dyDescent="0.2">
      <c r="A199" s="29" t="s">
        <v>51</v>
      </c>
      <c r="E199" s="30" t="s">
        <v>381</v>
      </c>
    </row>
    <row r="200" spans="1:18" ht="76.5" x14ac:dyDescent="0.2">
      <c r="A200" t="s">
        <v>52</v>
      </c>
      <c r="E200" s="28" t="s">
        <v>252</v>
      </c>
    </row>
    <row r="201" spans="1:18" x14ac:dyDescent="0.2">
      <c r="A201" s="17" t="s">
        <v>45</v>
      </c>
      <c r="B201" s="21" t="s">
        <v>248</v>
      </c>
      <c r="C201" s="21" t="s">
        <v>255</v>
      </c>
      <c r="D201" s="17" t="s">
        <v>64</v>
      </c>
      <c r="E201" s="22" t="s">
        <v>256</v>
      </c>
      <c r="F201" s="23" t="s">
        <v>122</v>
      </c>
      <c r="G201" s="24">
        <v>121.38</v>
      </c>
      <c r="H201" s="25">
        <v>0</v>
      </c>
      <c r="I201" s="26">
        <f>ROUND(ROUND(H201,2)*ROUND(G201,3),2)</f>
        <v>0</v>
      </c>
      <c r="O201">
        <f>(I201*21)/100</f>
        <v>0</v>
      </c>
      <c r="P201" t="s">
        <v>23</v>
      </c>
    </row>
    <row r="202" spans="1:18" x14ac:dyDescent="0.2">
      <c r="A202" s="27" t="s">
        <v>49</v>
      </c>
      <c r="E202" s="28" t="s">
        <v>64</v>
      </c>
    </row>
    <row r="203" spans="1:18" x14ac:dyDescent="0.2">
      <c r="A203" s="29" t="s">
        <v>51</v>
      </c>
      <c r="E203" s="30" t="s">
        <v>382</v>
      </c>
    </row>
    <row r="204" spans="1:18" ht="63.75" x14ac:dyDescent="0.2">
      <c r="A204" t="s">
        <v>52</v>
      </c>
      <c r="E204" s="28" t="s">
        <v>257</v>
      </c>
    </row>
    <row r="205" spans="1:18" ht="12.75" customHeight="1" x14ac:dyDescent="0.2">
      <c r="A205" s="2" t="s">
        <v>43</v>
      </c>
      <c r="B205" s="2"/>
      <c r="C205" s="32" t="s">
        <v>40</v>
      </c>
      <c r="D205" s="2"/>
      <c r="E205" s="19" t="s">
        <v>258</v>
      </c>
      <c r="F205" s="2"/>
      <c r="G205" s="2"/>
      <c r="H205" s="2"/>
      <c r="I205" s="33">
        <f>0+Q205</f>
        <v>0</v>
      </c>
      <c r="O205">
        <f>0+R205</f>
        <v>0</v>
      </c>
      <c r="Q205" s="48">
        <f>0+I206+I210+I214+I218+I222+I226+I234+I238+I242+I246+I250+I254+I258+I262+I266+I270+I230</f>
        <v>0</v>
      </c>
      <c r="R205">
        <f>0+O206+O210+O214+O218+O222+O226+O234+O238+O242+O246+O250+O254+O258+O262+O266+O270</f>
        <v>0</v>
      </c>
    </row>
    <row r="206" spans="1:18" ht="25.5" x14ac:dyDescent="0.2">
      <c r="A206" s="17" t="s">
        <v>45</v>
      </c>
      <c r="B206" s="21" t="s">
        <v>253</v>
      </c>
      <c r="C206" s="21" t="s">
        <v>327</v>
      </c>
      <c r="D206" s="17" t="s">
        <v>64</v>
      </c>
      <c r="E206" s="22" t="s">
        <v>328</v>
      </c>
      <c r="F206" s="23" t="s">
        <v>122</v>
      </c>
      <c r="G206" s="24">
        <v>120</v>
      </c>
      <c r="H206" s="25">
        <v>0</v>
      </c>
      <c r="I206" s="26">
        <f>ROUND(ROUND(H206,2)*ROUND(G206,3),2)</f>
        <v>0</v>
      </c>
      <c r="O206">
        <f>(I206*21)/100</f>
        <v>0</v>
      </c>
      <c r="P206" t="s">
        <v>23</v>
      </c>
    </row>
    <row r="207" spans="1:18" x14ac:dyDescent="0.2">
      <c r="A207" s="27" t="s">
        <v>49</v>
      </c>
      <c r="E207" s="28" t="s">
        <v>64</v>
      </c>
    </row>
    <row r="208" spans="1:18" x14ac:dyDescent="0.2">
      <c r="A208" s="29" t="s">
        <v>51</v>
      </c>
      <c r="E208" s="30" t="s">
        <v>333</v>
      </c>
    </row>
    <row r="209" spans="1:16" ht="127.5" x14ac:dyDescent="0.2">
      <c r="A209" t="s">
        <v>52</v>
      </c>
      <c r="E209" s="28" t="s">
        <v>329</v>
      </c>
    </row>
    <row r="210" spans="1:16" ht="25.5" x14ac:dyDescent="0.2">
      <c r="A210" s="17" t="s">
        <v>45</v>
      </c>
      <c r="B210" s="21" t="s">
        <v>254</v>
      </c>
      <c r="C210" s="21" t="s">
        <v>330</v>
      </c>
      <c r="D210" s="17" t="s">
        <v>64</v>
      </c>
      <c r="E210" s="22" t="s">
        <v>331</v>
      </c>
      <c r="F210" s="23" t="s">
        <v>122</v>
      </c>
      <c r="G210" s="24">
        <v>108</v>
      </c>
      <c r="H210" s="25">
        <v>0</v>
      </c>
      <c r="I210" s="26">
        <f>ROUND(ROUND(H210,2)*ROUND(G210,3),2)</f>
        <v>0</v>
      </c>
      <c r="O210">
        <f>(I210*21)/100</f>
        <v>0</v>
      </c>
      <c r="P210" t="s">
        <v>23</v>
      </c>
    </row>
    <row r="211" spans="1:16" x14ac:dyDescent="0.2">
      <c r="A211" s="27" t="s">
        <v>49</v>
      </c>
      <c r="E211" s="28" t="s">
        <v>64</v>
      </c>
    </row>
    <row r="212" spans="1:16" x14ac:dyDescent="0.2">
      <c r="A212" s="29" t="s">
        <v>51</v>
      </c>
      <c r="E212" s="30" t="s">
        <v>383</v>
      </c>
    </row>
    <row r="213" spans="1:16" ht="38.25" x14ac:dyDescent="0.2">
      <c r="A213" t="s">
        <v>52</v>
      </c>
      <c r="E213" s="28" t="s">
        <v>332</v>
      </c>
    </row>
    <row r="214" spans="1:16" ht="25.5" x14ac:dyDescent="0.2">
      <c r="A214" s="17" t="s">
        <v>45</v>
      </c>
      <c r="B214" s="21" t="s">
        <v>259</v>
      </c>
      <c r="C214" s="21" t="s">
        <v>260</v>
      </c>
      <c r="D214" s="17" t="s">
        <v>64</v>
      </c>
      <c r="E214" s="22" t="s">
        <v>261</v>
      </c>
      <c r="F214" s="23" t="s">
        <v>251</v>
      </c>
      <c r="G214" s="24">
        <v>22</v>
      </c>
      <c r="H214" s="25">
        <v>0</v>
      </c>
      <c r="I214" s="26">
        <f>ROUND(ROUND(H214,2)*ROUND(G214,3),2)</f>
        <v>0</v>
      </c>
      <c r="O214">
        <f>(I214*21)/100</f>
        <v>0</v>
      </c>
      <c r="P214" t="s">
        <v>23</v>
      </c>
    </row>
    <row r="215" spans="1:16" x14ac:dyDescent="0.2">
      <c r="A215" s="27" t="s">
        <v>49</v>
      </c>
      <c r="E215" s="28" t="s">
        <v>64</v>
      </c>
    </row>
    <row r="216" spans="1:16" x14ac:dyDescent="0.2">
      <c r="A216" s="29" t="s">
        <v>51</v>
      </c>
      <c r="E216" s="30" t="s">
        <v>384</v>
      </c>
    </row>
    <row r="217" spans="1:16" ht="25.5" x14ac:dyDescent="0.2">
      <c r="A217" t="s">
        <v>52</v>
      </c>
      <c r="E217" s="28" t="s">
        <v>262</v>
      </c>
    </row>
    <row r="218" spans="1:16" ht="25.5" x14ac:dyDescent="0.2">
      <c r="A218" s="17" t="s">
        <v>45</v>
      </c>
      <c r="B218" s="21" t="s">
        <v>263</v>
      </c>
      <c r="C218" s="21" t="s">
        <v>264</v>
      </c>
      <c r="D218" s="17" t="s">
        <v>64</v>
      </c>
      <c r="E218" s="22" t="s">
        <v>265</v>
      </c>
      <c r="F218" s="23" t="s">
        <v>251</v>
      </c>
      <c r="G218" s="24">
        <v>22</v>
      </c>
      <c r="H218" s="25">
        <v>0</v>
      </c>
      <c r="I218" s="26">
        <f>ROUND(ROUND(H218,2)*ROUND(G218,3),2)</f>
        <v>0</v>
      </c>
      <c r="O218">
        <f>(I218*21)/100</f>
        <v>0</v>
      </c>
      <c r="P218" t="s">
        <v>23</v>
      </c>
    </row>
    <row r="219" spans="1:16" x14ac:dyDescent="0.2">
      <c r="A219" s="27" t="s">
        <v>49</v>
      </c>
      <c r="E219" s="28" t="s">
        <v>64</v>
      </c>
    </row>
    <row r="220" spans="1:16" x14ac:dyDescent="0.2">
      <c r="A220" s="29" t="s">
        <v>51</v>
      </c>
      <c r="E220" s="30" t="s">
        <v>385</v>
      </c>
    </row>
    <row r="221" spans="1:16" ht="25.5" x14ac:dyDescent="0.2">
      <c r="A221" t="s">
        <v>52</v>
      </c>
      <c r="E221" s="28" t="s">
        <v>266</v>
      </c>
    </row>
    <row r="222" spans="1:16" ht="25.5" x14ac:dyDescent="0.2">
      <c r="A222" s="17" t="s">
        <v>45</v>
      </c>
      <c r="B222" s="21" t="s">
        <v>267</v>
      </c>
      <c r="C222" s="21" t="s">
        <v>268</v>
      </c>
      <c r="D222" s="17" t="s">
        <v>64</v>
      </c>
      <c r="E222" s="22" t="s">
        <v>269</v>
      </c>
      <c r="F222" s="23" t="s">
        <v>251</v>
      </c>
      <c r="G222" s="24">
        <v>4</v>
      </c>
      <c r="H222" s="25">
        <v>0</v>
      </c>
      <c r="I222" s="26">
        <f>ROUND(ROUND(H222,2)*ROUND(G222,3),2)</f>
        <v>0</v>
      </c>
      <c r="O222">
        <f>(I222*21)/100</f>
        <v>0</v>
      </c>
      <c r="P222" t="s">
        <v>23</v>
      </c>
    </row>
    <row r="223" spans="1:16" x14ac:dyDescent="0.2">
      <c r="A223" s="27" t="s">
        <v>49</v>
      </c>
      <c r="E223" s="28" t="s">
        <v>64</v>
      </c>
    </row>
    <row r="224" spans="1:16" x14ac:dyDescent="0.2">
      <c r="A224" s="29" t="s">
        <v>51</v>
      </c>
      <c r="E224" s="30" t="s">
        <v>64</v>
      </c>
    </row>
    <row r="225" spans="1:16" ht="38.25" x14ac:dyDescent="0.2">
      <c r="A225" t="s">
        <v>52</v>
      </c>
      <c r="E225" s="28" t="s">
        <v>270</v>
      </c>
    </row>
    <row r="226" spans="1:16" x14ac:dyDescent="0.2">
      <c r="A226" s="17" t="s">
        <v>45</v>
      </c>
      <c r="B226" s="21" t="s">
        <v>271</v>
      </c>
      <c r="C226" s="21" t="s">
        <v>272</v>
      </c>
      <c r="D226" s="17" t="s">
        <v>64</v>
      </c>
      <c r="E226" s="22" t="s">
        <v>273</v>
      </c>
      <c r="F226" s="23" t="s">
        <v>251</v>
      </c>
      <c r="G226" s="24">
        <v>4</v>
      </c>
      <c r="H226" s="25">
        <v>0</v>
      </c>
      <c r="I226" s="26">
        <f>ROUND(ROUND(H226,2)*ROUND(G226,3),2)</f>
        <v>0</v>
      </c>
      <c r="O226">
        <f>(I226*21)/100</f>
        <v>0</v>
      </c>
      <c r="P226" t="s">
        <v>23</v>
      </c>
    </row>
    <row r="227" spans="1:16" x14ac:dyDescent="0.2">
      <c r="A227" s="27" t="s">
        <v>49</v>
      </c>
      <c r="E227" s="28" t="s">
        <v>64</v>
      </c>
    </row>
    <row r="228" spans="1:16" x14ac:dyDescent="0.2">
      <c r="A228" s="29" t="s">
        <v>51</v>
      </c>
      <c r="E228" s="30" t="s">
        <v>64</v>
      </c>
    </row>
    <row r="229" spans="1:16" ht="25.5" x14ac:dyDescent="0.2">
      <c r="A229" t="s">
        <v>52</v>
      </c>
      <c r="E229" s="28" t="s">
        <v>266</v>
      </c>
    </row>
    <row r="230" spans="1:16" x14ac:dyDescent="0.2">
      <c r="B230" s="43">
        <v>54</v>
      </c>
      <c r="C230" s="44" t="s">
        <v>409</v>
      </c>
      <c r="D230" s="43"/>
      <c r="E230" s="28" t="s">
        <v>410</v>
      </c>
      <c r="F230" s="45" t="s">
        <v>251</v>
      </c>
      <c r="G230" s="24">
        <v>2</v>
      </c>
      <c r="H230" s="46">
        <v>0</v>
      </c>
      <c r="I230" s="47">
        <f>ROUND(ROUND(H230,2)*ROUND(G230,3),2)</f>
        <v>0</v>
      </c>
    </row>
    <row r="231" spans="1:16" x14ac:dyDescent="0.2">
      <c r="E231" s="28"/>
      <c r="G231" s="41"/>
    </row>
    <row r="232" spans="1:16" x14ac:dyDescent="0.2">
      <c r="E232" s="28" t="s">
        <v>411</v>
      </c>
      <c r="G232" s="41"/>
    </row>
    <row r="233" spans="1:16" ht="25.5" x14ac:dyDescent="0.2">
      <c r="E233" s="28" t="s">
        <v>412</v>
      </c>
      <c r="G233" s="42"/>
    </row>
    <row r="234" spans="1:16" ht="25.5" x14ac:dyDescent="0.2">
      <c r="A234" s="17" t="s">
        <v>45</v>
      </c>
      <c r="B234" s="21">
        <v>55</v>
      </c>
      <c r="C234" s="21" t="s">
        <v>274</v>
      </c>
      <c r="D234" s="17" t="s">
        <v>64</v>
      </c>
      <c r="E234" s="22" t="s">
        <v>275</v>
      </c>
      <c r="F234" s="23" t="s">
        <v>175</v>
      </c>
      <c r="G234" s="24">
        <v>266</v>
      </c>
      <c r="H234" s="25">
        <v>0</v>
      </c>
      <c r="I234" s="26">
        <f>ROUND(ROUND(H234,2)*ROUND(G234,3),2)</f>
        <v>0</v>
      </c>
      <c r="O234">
        <f>(I234*21)/100</f>
        <v>0</v>
      </c>
      <c r="P234" t="s">
        <v>23</v>
      </c>
    </row>
    <row r="235" spans="1:16" x14ac:dyDescent="0.2">
      <c r="A235" s="27" t="s">
        <v>49</v>
      </c>
      <c r="E235" s="28" t="s">
        <v>276</v>
      </c>
    </row>
    <row r="236" spans="1:16" x14ac:dyDescent="0.2">
      <c r="A236" s="29" t="s">
        <v>51</v>
      </c>
      <c r="E236" s="30" t="s">
        <v>386</v>
      </c>
    </row>
    <row r="237" spans="1:16" ht="38.25" x14ac:dyDescent="0.2">
      <c r="A237" t="s">
        <v>52</v>
      </c>
      <c r="E237" s="28" t="s">
        <v>277</v>
      </c>
    </row>
    <row r="238" spans="1:16" ht="25.5" x14ac:dyDescent="0.2">
      <c r="A238" s="17" t="s">
        <v>45</v>
      </c>
      <c r="B238" s="21">
        <v>56</v>
      </c>
      <c r="C238" s="21" t="s">
        <v>278</v>
      </c>
      <c r="D238" s="17" t="s">
        <v>64</v>
      </c>
      <c r="E238" s="22" t="s">
        <v>279</v>
      </c>
      <c r="F238" s="23" t="s">
        <v>175</v>
      </c>
      <c r="G238" s="24">
        <v>266</v>
      </c>
      <c r="H238" s="25">
        <v>0</v>
      </c>
      <c r="I238" s="26">
        <f>ROUND(ROUND(H238,2)*ROUND(G238,3),2)</f>
        <v>0</v>
      </c>
      <c r="O238">
        <f>(I238*21)/100</f>
        <v>0</v>
      </c>
      <c r="P238" t="s">
        <v>23</v>
      </c>
    </row>
    <row r="239" spans="1:16" x14ac:dyDescent="0.2">
      <c r="A239" s="27" t="s">
        <v>49</v>
      </c>
      <c r="E239" s="28" t="s">
        <v>280</v>
      </c>
    </row>
    <row r="240" spans="1:16" x14ac:dyDescent="0.2">
      <c r="A240" s="29" t="s">
        <v>51</v>
      </c>
      <c r="E240" s="30" t="s">
        <v>386</v>
      </c>
    </row>
    <row r="241" spans="1:16" ht="38.25" x14ac:dyDescent="0.2">
      <c r="A241" t="s">
        <v>52</v>
      </c>
      <c r="E241" s="28" t="s">
        <v>277</v>
      </c>
    </row>
    <row r="242" spans="1:16" x14ac:dyDescent="0.2">
      <c r="A242" s="17" t="s">
        <v>45</v>
      </c>
      <c r="B242" s="21">
        <v>57</v>
      </c>
      <c r="C242" s="21" t="s">
        <v>281</v>
      </c>
      <c r="D242" s="17" t="s">
        <v>64</v>
      </c>
      <c r="E242" s="22" t="s">
        <v>282</v>
      </c>
      <c r="F242" s="23" t="s">
        <v>251</v>
      </c>
      <c r="G242" s="24">
        <v>12</v>
      </c>
      <c r="H242" s="25">
        <v>0</v>
      </c>
      <c r="I242" s="26">
        <f>ROUND(ROUND(H242,2)*ROUND(G242,3),2)</f>
        <v>0</v>
      </c>
      <c r="O242">
        <f>(I242*21)/100</f>
        <v>0</v>
      </c>
      <c r="P242" t="s">
        <v>23</v>
      </c>
    </row>
    <row r="243" spans="1:16" x14ac:dyDescent="0.2">
      <c r="A243" s="27" t="s">
        <v>49</v>
      </c>
      <c r="E243" s="28" t="s">
        <v>64</v>
      </c>
    </row>
    <row r="244" spans="1:16" x14ac:dyDescent="0.2">
      <c r="A244" s="29" t="s">
        <v>51</v>
      </c>
      <c r="E244" s="30" t="s">
        <v>316</v>
      </c>
    </row>
    <row r="245" spans="1:16" ht="38.25" x14ac:dyDescent="0.2">
      <c r="A245" t="s">
        <v>52</v>
      </c>
      <c r="E245" s="28" t="s">
        <v>283</v>
      </c>
    </row>
    <row r="246" spans="1:16" x14ac:dyDescent="0.2">
      <c r="A246" s="17" t="s">
        <v>45</v>
      </c>
      <c r="B246" s="21">
        <v>58</v>
      </c>
      <c r="C246" s="21" t="s">
        <v>284</v>
      </c>
      <c r="D246" s="17" t="s">
        <v>64</v>
      </c>
      <c r="E246" s="22" t="s">
        <v>285</v>
      </c>
      <c r="F246" s="23" t="s">
        <v>122</v>
      </c>
      <c r="G246" s="24">
        <v>167.05500000000001</v>
      </c>
      <c r="H246" s="25">
        <v>0</v>
      </c>
      <c r="I246" s="26">
        <f>ROUND(ROUND(H246,2)*ROUND(G246,3),2)</f>
        <v>0</v>
      </c>
      <c r="O246">
        <f>(I246*21)/100</f>
        <v>0</v>
      </c>
      <c r="P246" t="s">
        <v>23</v>
      </c>
    </row>
    <row r="247" spans="1:16" x14ac:dyDescent="0.2">
      <c r="A247" s="27" t="s">
        <v>49</v>
      </c>
      <c r="E247" s="28" t="s">
        <v>64</v>
      </c>
    </row>
    <row r="248" spans="1:16" x14ac:dyDescent="0.2">
      <c r="A248" s="29" t="s">
        <v>51</v>
      </c>
      <c r="E248" s="30" t="s">
        <v>387</v>
      </c>
    </row>
    <row r="249" spans="1:16" ht="51" x14ac:dyDescent="0.2">
      <c r="A249" t="s">
        <v>52</v>
      </c>
      <c r="E249" s="28" t="s">
        <v>286</v>
      </c>
    </row>
    <row r="250" spans="1:16" x14ac:dyDescent="0.2">
      <c r="A250" s="17" t="s">
        <v>45</v>
      </c>
      <c r="B250" s="21">
        <v>59</v>
      </c>
      <c r="C250" s="21" t="s">
        <v>287</v>
      </c>
      <c r="D250" s="17" t="s">
        <v>64</v>
      </c>
      <c r="E250" s="22" t="s">
        <v>288</v>
      </c>
      <c r="F250" s="23" t="s">
        <v>122</v>
      </c>
      <c r="G250" s="24">
        <v>807.13499999999999</v>
      </c>
      <c r="H250" s="25">
        <v>0</v>
      </c>
      <c r="I250" s="26">
        <f>ROUND(ROUND(H250,2)*ROUND(G250,3),2)</f>
        <v>0</v>
      </c>
      <c r="O250">
        <f>(I250*21)/100</f>
        <v>0</v>
      </c>
      <c r="P250" t="s">
        <v>23</v>
      </c>
    </row>
    <row r="251" spans="1:16" x14ac:dyDescent="0.2">
      <c r="A251" s="27" t="s">
        <v>49</v>
      </c>
      <c r="E251" s="28" t="s">
        <v>64</v>
      </c>
    </row>
    <row r="252" spans="1:16" x14ac:dyDescent="0.2">
      <c r="A252" s="29" t="s">
        <v>51</v>
      </c>
      <c r="E252" s="30" t="s">
        <v>388</v>
      </c>
    </row>
    <row r="253" spans="1:16" ht="51" x14ac:dyDescent="0.2">
      <c r="A253" t="s">
        <v>52</v>
      </c>
      <c r="E253" s="28" t="s">
        <v>286</v>
      </c>
    </row>
    <row r="254" spans="1:16" x14ac:dyDescent="0.2">
      <c r="A254" s="17" t="s">
        <v>45</v>
      </c>
      <c r="B254" s="21">
        <v>60</v>
      </c>
      <c r="C254" s="21" t="s">
        <v>317</v>
      </c>
      <c r="D254" s="17" t="s">
        <v>64</v>
      </c>
      <c r="E254" s="22" t="s">
        <v>318</v>
      </c>
      <c r="F254" s="23" t="s">
        <v>122</v>
      </c>
      <c r="G254" s="24">
        <v>40</v>
      </c>
      <c r="H254" s="25">
        <v>0</v>
      </c>
      <c r="I254" s="26">
        <f>ROUND(ROUND(H254,2)*ROUND(G254,3),2)</f>
        <v>0</v>
      </c>
      <c r="O254">
        <f>(I254*21)/100</f>
        <v>0</v>
      </c>
      <c r="P254" t="s">
        <v>23</v>
      </c>
    </row>
    <row r="255" spans="1:16" x14ac:dyDescent="0.2">
      <c r="A255" s="27" t="s">
        <v>49</v>
      </c>
      <c r="E255" s="28" t="s">
        <v>319</v>
      </c>
    </row>
    <row r="256" spans="1:16" x14ac:dyDescent="0.2">
      <c r="A256" s="29" t="s">
        <v>51</v>
      </c>
      <c r="E256" s="30" t="s">
        <v>320</v>
      </c>
    </row>
    <row r="257" spans="1:16" ht="51" x14ac:dyDescent="0.2">
      <c r="A257" t="s">
        <v>52</v>
      </c>
      <c r="E257" s="28" t="s">
        <v>286</v>
      </c>
    </row>
    <row r="258" spans="1:16" x14ac:dyDescent="0.2">
      <c r="A258" s="17" t="s">
        <v>45</v>
      </c>
      <c r="B258" s="21">
        <v>61</v>
      </c>
      <c r="C258" s="21" t="s">
        <v>289</v>
      </c>
      <c r="D258" s="17" t="s">
        <v>64</v>
      </c>
      <c r="E258" s="22" t="s">
        <v>290</v>
      </c>
      <c r="F258" s="23" t="s">
        <v>122</v>
      </c>
      <c r="G258" s="24">
        <v>84</v>
      </c>
      <c r="H258" s="25">
        <v>0</v>
      </c>
      <c r="I258" s="26">
        <f>ROUND(ROUND(H258,2)*ROUND(G258,3),2)</f>
        <v>0</v>
      </c>
      <c r="O258">
        <f>(I258*21)/100</f>
        <v>0</v>
      </c>
      <c r="P258" t="s">
        <v>23</v>
      </c>
    </row>
    <row r="259" spans="1:16" x14ac:dyDescent="0.2">
      <c r="A259" s="27" t="s">
        <v>49</v>
      </c>
      <c r="E259" s="28" t="s">
        <v>64</v>
      </c>
    </row>
    <row r="260" spans="1:16" x14ac:dyDescent="0.2">
      <c r="A260" s="29" t="s">
        <v>51</v>
      </c>
      <c r="E260" s="30" t="s">
        <v>389</v>
      </c>
    </row>
    <row r="261" spans="1:16" ht="25.5" x14ac:dyDescent="0.2">
      <c r="A261" t="s">
        <v>52</v>
      </c>
      <c r="E261" s="28" t="s">
        <v>291</v>
      </c>
    </row>
    <row r="262" spans="1:16" ht="25.5" x14ac:dyDescent="0.2">
      <c r="A262" s="17" t="s">
        <v>45</v>
      </c>
      <c r="B262" s="21">
        <v>62</v>
      </c>
      <c r="C262" s="21" t="s">
        <v>321</v>
      </c>
      <c r="D262" s="17" t="s">
        <v>64</v>
      </c>
      <c r="E262" s="22" t="s">
        <v>322</v>
      </c>
      <c r="F262" s="23" t="s">
        <v>122</v>
      </c>
      <c r="G262" s="24">
        <v>9.24</v>
      </c>
      <c r="H262" s="25">
        <v>0</v>
      </c>
      <c r="I262" s="26">
        <f>ROUND(ROUND(H262,2)*ROUND(G262,3),2)</f>
        <v>0</v>
      </c>
      <c r="O262">
        <f>(I262*0)/100</f>
        <v>0</v>
      </c>
      <c r="P262" t="s">
        <v>27</v>
      </c>
    </row>
    <row r="263" spans="1:16" x14ac:dyDescent="0.2">
      <c r="A263" s="27" t="s">
        <v>49</v>
      </c>
      <c r="E263" s="28" t="s">
        <v>64</v>
      </c>
    </row>
    <row r="264" spans="1:16" x14ac:dyDescent="0.2">
      <c r="A264" s="29" t="s">
        <v>51</v>
      </c>
      <c r="E264" s="30" t="s">
        <v>390</v>
      </c>
    </row>
    <row r="265" spans="1:16" ht="229.5" x14ac:dyDescent="0.2">
      <c r="A265" t="s">
        <v>52</v>
      </c>
      <c r="E265" s="28" t="s">
        <v>323</v>
      </c>
    </row>
    <row r="266" spans="1:16" x14ac:dyDescent="0.2">
      <c r="A266" s="17" t="s">
        <v>45</v>
      </c>
      <c r="B266" s="21">
        <v>63</v>
      </c>
      <c r="C266" s="21" t="s">
        <v>292</v>
      </c>
      <c r="D266" s="17" t="s">
        <v>64</v>
      </c>
      <c r="E266" s="22" t="s">
        <v>293</v>
      </c>
      <c r="F266" s="23" t="s">
        <v>122</v>
      </c>
      <c r="G266" s="24">
        <v>1025.635</v>
      </c>
      <c r="H266" s="25">
        <v>0</v>
      </c>
      <c r="I266" s="26">
        <f>ROUND(ROUND(H266,2)*ROUND(G266,3),2)</f>
        <v>0</v>
      </c>
      <c r="O266">
        <f>(I266*21)/100</f>
        <v>0</v>
      </c>
      <c r="P266" t="s">
        <v>23</v>
      </c>
    </row>
    <row r="267" spans="1:16" x14ac:dyDescent="0.2">
      <c r="A267" s="27" t="s">
        <v>49</v>
      </c>
      <c r="E267" s="28" t="s">
        <v>64</v>
      </c>
    </row>
    <row r="268" spans="1:16" ht="63.75" x14ac:dyDescent="0.2">
      <c r="A268" s="29" t="s">
        <v>51</v>
      </c>
      <c r="E268" s="30" t="s">
        <v>391</v>
      </c>
    </row>
    <row r="269" spans="1:16" ht="38.25" x14ac:dyDescent="0.2">
      <c r="A269" t="s">
        <v>52</v>
      </c>
      <c r="E269" s="28" t="s">
        <v>294</v>
      </c>
    </row>
    <row r="270" spans="1:16" x14ac:dyDescent="0.2">
      <c r="A270" s="17" t="s">
        <v>45</v>
      </c>
      <c r="B270" s="21">
        <v>64</v>
      </c>
      <c r="C270" s="21" t="s">
        <v>295</v>
      </c>
      <c r="D270" s="17" t="s">
        <v>64</v>
      </c>
      <c r="E270" s="22" t="s">
        <v>296</v>
      </c>
      <c r="F270" s="23" t="s">
        <v>251</v>
      </c>
      <c r="G270" s="24">
        <v>15</v>
      </c>
      <c r="H270" s="25">
        <v>0</v>
      </c>
      <c r="I270" s="26">
        <f>ROUND(ROUND(H270,2)*ROUND(G270,3),2)</f>
        <v>0</v>
      </c>
      <c r="O270">
        <f>(I270*21)/100</f>
        <v>0</v>
      </c>
      <c r="P270" t="s">
        <v>23</v>
      </c>
    </row>
    <row r="271" spans="1:16" x14ac:dyDescent="0.2">
      <c r="A271" s="27" t="s">
        <v>49</v>
      </c>
      <c r="E271" s="28" t="s">
        <v>64</v>
      </c>
    </row>
    <row r="272" spans="1:16" x14ac:dyDescent="0.2">
      <c r="A272" s="29" t="s">
        <v>51</v>
      </c>
      <c r="E272" s="30" t="s">
        <v>392</v>
      </c>
    </row>
    <row r="273" spans="1:5" ht="102" x14ac:dyDescent="0.2">
      <c r="A273" t="s">
        <v>52</v>
      </c>
      <c r="E273" s="28" t="s">
        <v>297</v>
      </c>
    </row>
  </sheetData>
  <sheetProtection algorithmName="SHA-512" hashValue="JEqF/auRpzpCeSY3mnQpx667+WqCHJLGtrGAagyGbCJFdj/oNcS04hAMTLjrXfxqrWlAeRWaIlYMKKqJ5aUpBg==" saltValue="pA8kRlTl0A/Y2tuuP3oYCg==" spinCount="100000" sheet="1" objects="1" scenarios="1"/>
  <protectedRanges>
    <protectedRange sqref="H230" name="Oblast1"/>
  </protectedRanges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I9" sqref="I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398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398</v>
      </c>
      <c r="D4" s="40"/>
      <c r="E4" s="13" t="s">
        <v>399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68</v>
      </c>
      <c r="D8" s="14"/>
      <c r="E8" s="19" t="s">
        <v>393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394</v>
      </c>
      <c r="D9" s="17" t="s">
        <v>64</v>
      </c>
      <c r="E9" s="22" t="s">
        <v>395</v>
      </c>
      <c r="F9" s="23" t="s">
        <v>48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396</v>
      </c>
    </row>
    <row r="11" spans="1:18" ht="51" x14ac:dyDescent="0.2">
      <c r="A11" s="29" t="s">
        <v>51</v>
      </c>
      <c r="E11" s="30" t="s">
        <v>397</v>
      </c>
    </row>
    <row r="12" spans="1:18" x14ac:dyDescent="0.2">
      <c r="A12" t="s">
        <v>52</v>
      </c>
      <c r="E12" s="28" t="s">
        <v>64</v>
      </c>
    </row>
  </sheetData>
  <sheetProtection sheet="1" objects="1" scenario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R12"/>
  <sheetViews>
    <sheetView tabSelected="1" workbookViewId="0">
      <pane ySplit="7" topLeftCell="A8" activePane="bottomLeft" state="frozen"/>
      <selection pane="bottomLeft" activeCell="I9" sqref="I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400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400</v>
      </c>
      <c r="D4" s="40"/>
      <c r="E4" s="13" t="s">
        <v>401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402</v>
      </c>
      <c r="D9" s="17" t="s">
        <v>64</v>
      </c>
      <c r="E9" s="22" t="s">
        <v>403</v>
      </c>
      <c r="F9" s="23" t="s">
        <v>54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ht="153" x14ac:dyDescent="0.2">
      <c r="A10" s="27" t="s">
        <v>49</v>
      </c>
      <c r="E10" s="28" t="s">
        <v>404</v>
      </c>
    </row>
    <row r="11" spans="1:18" ht="38.25" x14ac:dyDescent="0.2">
      <c r="A11" s="29" t="s">
        <v>51</v>
      </c>
      <c r="E11" s="30" t="s">
        <v>405</v>
      </c>
    </row>
    <row r="12" spans="1:18" x14ac:dyDescent="0.2">
      <c r="A12" t="s">
        <v>52</v>
      </c>
      <c r="E12" s="28" t="s">
        <v>53</v>
      </c>
    </row>
  </sheetData>
  <sheetProtection algorithmName="SHA-512" hashValue="oFoMdL5avGMb/rxtRzc/zMFUToBNiWS5oTlyv5SJuoS5iD5+/9/iizhtivonS++hVKHdgeAz8OoBEjFKBgluNQ==" saltValue="eJVX70FHm/BdsyH1AOZXqQ==" spinCount="100000" sheet="1" objects="1" scenarios="1"/>
  <protectedRanges>
    <protectedRange sqref="H9" name="Oblast1"/>
  </protectedRanges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000</vt:lpstr>
      <vt:lpstr>SO 101.6</vt:lpstr>
      <vt:lpstr>SO 401.6</vt:lpstr>
      <vt:lpstr>SO185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Vlček</cp:lastModifiedBy>
  <dcterms:created xsi:type="dcterms:W3CDTF">2022-08-15T10:37:31Z</dcterms:created>
  <dcterms:modified xsi:type="dcterms:W3CDTF">2022-09-21T12:09:10Z</dcterms:modified>
  <cp:category/>
  <cp:contentStatus/>
</cp:coreProperties>
</file>